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5\Rendeletek\20_2025_mellékletei\"/>
    </mc:Choice>
  </mc:AlternateContent>
  <xr:revisionPtr revIDLastSave="0" documentId="13_ncr:1_{654E6D3D-00F4-4028-84A7-9FC95E8191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lap1" sheetId="1" r:id="rId1"/>
    <sheet name="Munkalap2" sheetId="2" r:id="rId2"/>
    <sheet name="Munkalap3" sheetId="3" r:id="rId3"/>
  </sheets>
  <definedNames>
    <definedName name="foot_10_place" localSheetId="0">Munkalap1!#REF!</definedName>
    <definedName name="foot_11_place" localSheetId="0">Munkalap1!#REF!</definedName>
    <definedName name="foot_12_place" localSheetId="0">Munkalap1!#REF!</definedName>
    <definedName name="foot_13_place" localSheetId="0">Munkalap1!#REF!</definedName>
    <definedName name="foot_14_place" localSheetId="0">Munkalap1!#REF!</definedName>
    <definedName name="foot_15_place" localSheetId="0">Munkalap1!#REF!</definedName>
    <definedName name="foot_2_place" localSheetId="0">Munkalap1!#REF!</definedName>
    <definedName name="foot_3_place" localSheetId="0">Munkalap1!#REF!</definedName>
    <definedName name="foot_4_place" localSheetId="0">Munkalap1!#REF!</definedName>
    <definedName name="foot_5_place" localSheetId="0">Munkalap1!#REF!</definedName>
    <definedName name="foot_6_place" localSheetId="0">Munkalap1!#REF!</definedName>
    <definedName name="foot_7_place" localSheetId="0">Munkalap1!#REF!</definedName>
    <definedName name="foot_8_place" localSheetId="0">Munkalap1!#REF!</definedName>
    <definedName name="foot_9_place" localSheetId="0">Munkalap1!#REF!</definedName>
    <definedName name="_xlnm.Print_Titles" localSheetId="0">Munkalap1!$4:$7</definedName>
    <definedName name="_xlnm.Print_Area" localSheetId="0">Munkalap1!$A$1:$O$81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4" i="1" l="1"/>
  <c r="O74" i="1" s="1"/>
  <c r="N74" i="1"/>
  <c r="M73" i="1"/>
  <c r="O73" i="1" s="1"/>
  <c r="N73" i="1"/>
  <c r="N76" i="1"/>
  <c r="M76" i="1"/>
  <c r="D17" i="1"/>
  <c r="L60" i="1"/>
  <c r="L37" i="1"/>
  <c r="L31" i="1"/>
  <c r="K30" i="1"/>
  <c r="K17" i="1" s="1"/>
  <c r="M47" i="1"/>
  <c r="N47" i="1"/>
  <c r="C17" i="1"/>
  <c r="L78" i="1"/>
  <c r="K78" i="1"/>
  <c r="L63" i="1"/>
  <c r="K63" i="1"/>
  <c r="L13" i="1"/>
  <c r="K13" i="1"/>
  <c r="L8" i="1"/>
  <c r="K8" i="1"/>
  <c r="G60" i="1"/>
  <c r="G17" i="1" s="1"/>
  <c r="H22" i="1"/>
  <c r="M22" i="1" s="1"/>
  <c r="I22" i="1"/>
  <c r="N22" i="1" s="1"/>
  <c r="E22" i="1"/>
  <c r="F78" i="1"/>
  <c r="G78" i="1"/>
  <c r="F63" i="1"/>
  <c r="G63" i="1"/>
  <c r="F17" i="1"/>
  <c r="F13" i="1"/>
  <c r="G13" i="1"/>
  <c r="H10" i="1"/>
  <c r="M10" i="1" s="1"/>
  <c r="I10" i="1"/>
  <c r="N10" i="1" s="1"/>
  <c r="H11" i="1"/>
  <c r="M11" i="1" s="1"/>
  <c r="I11" i="1"/>
  <c r="N11" i="1" s="1"/>
  <c r="H14" i="1"/>
  <c r="I14" i="1"/>
  <c r="H15" i="1"/>
  <c r="M15" i="1" s="1"/>
  <c r="I15" i="1"/>
  <c r="N15" i="1" s="1"/>
  <c r="H19" i="1"/>
  <c r="M19" i="1" s="1"/>
  <c r="I19" i="1"/>
  <c r="N19" i="1" s="1"/>
  <c r="H20" i="1"/>
  <c r="M20" i="1" s="1"/>
  <c r="I20" i="1"/>
  <c r="N20" i="1" s="1"/>
  <c r="H21" i="1"/>
  <c r="I21" i="1"/>
  <c r="N21" i="1" s="1"/>
  <c r="H23" i="1"/>
  <c r="M23" i="1" s="1"/>
  <c r="I23" i="1"/>
  <c r="N23" i="1" s="1"/>
  <c r="H24" i="1"/>
  <c r="I24" i="1"/>
  <c r="N24" i="1" s="1"/>
  <c r="H25" i="1"/>
  <c r="M25" i="1" s="1"/>
  <c r="I25" i="1"/>
  <c r="N25" i="1" s="1"/>
  <c r="H26" i="1"/>
  <c r="M26" i="1" s="1"/>
  <c r="I26" i="1"/>
  <c r="N26" i="1" s="1"/>
  <c r="H27" i="1"/>
  <c r="I27" i="1"/>
  <c r="N27" i="1" s="1"/>
  <c r="H28" i="1"/>
  <c r="M28" i="1" s="1"/>
  <c r="I28" i="1"/>
  <c r="N28" i="1" s="1"/>
  <c r="H29" i="1"/>
  <c r="M29" i="1" s="1"/>
  <c r="I29" i="1"/>
  <c r="N29" i="1" s="1"/>
  <c r="H30" i="1"/>
  <c r="I30" i="1"/>
  <c r="N30" i="1" s="1"/>
  <c r="H31" i="1"/>
  <c r="M31" i="1" s="1"/>
  <c r="I31" i="1"/>
  <c r="N31" i="1" s="1"/>
  <c r="H32" i="1"/>
  <c r="M32" i="1" s="1"/>
  <c r="I32" i="1"/>
  <c r="N32" i="1" s="1"/>
  <c r="H33" i="1"/>
  <c r="I33" i="1"/>
  <c r="N33" i="1" s="1"/>
  <c r="H34" i="1"/>
  <c r="I34" i="1"/>
  <c r="N34" i="1" s="1"/>
  <c r="H35" i="1"/>
  <c r="M35" i="1" s="1"/>
  <c r="I35" i="1"/>
  <c r="N35" i="1" s="1"/>
  <c r="H36" i="1"/>
  <c r="I36" i="1"/>
  <c r="N36" i="1" s="1"/>
  <c r="H37" i="1"/>
  <c r="M37" i="1" s="1"/>
  <c r="I37" i="1"/>
  <c r="H38" i="1"/>
  <c r="I38" i="1"/>
  <c r="N38" i="1" s="1"/>
  <c r="H39" i="1"/>
  <c r="M39" i="1" s="1"/>
  <c r="I39" i="1"/>
  <c r="N39" i="1" s="1"/>
  <c r="H40" i="1"/>
  <c r="M40" i="1" s="1"/>
  <c r="I40" i="1"/>
  <c r="N40" i="1" s="1"/>
  <c r="H41" i="1"/>
  <c r="M41" i="1" s="1"/>
  <c r="I41" i="1"/>
  <c r="N41" i="1" s="1"/>
  <c r="H42" i="1"/>
  <c r="M42" i="1" s="1"/>
  <c r="I42" i="1"/>
  <c r="N42" i="1" s="1"/>
  <c r="H43" i="1"/>
  <c r="M43" i="1" s="1"/>
  <c r="I43" i="1"/>
  <c r="N43" i="1" s="1"/>
  <c r="H44" i="1"/>
  <c r="M44" i="1" s="1"/>
  <c r="I44" i="1"/>
  <c r="N44" i="1" s="1"/>
  <c r="H45" i="1"/>
  <c r="M45" i="1" s="1"/>
  <c r="I45" i="1"/>
  <c r="N45" i="1" s="1"/>
  <c r="H46" i="1"/>
  <c r="M46" i="1" s="1"/>
  <c r="I46" i="1"/>
  <c r="N46" i="1" s="1"/>
  <c r="H51" i="1"/>
  <c r="M51" i="1" s="1"/>
  <c r="I51" i="1"/>
  <c r="H52" i="1"/>
  <c r="I52" i="1"/>
  <c r="N52" i="1" s="1"/>
  <c r="H53" i="1"/>
  <c r="M53" i="1" s="1"/>
  <c r="I53" i="1"/>
  <c r="N53" i="1" s="1"/>
  <c r="H54" i="1"/>
  <c r="I54" i="1"/>
  <c r="N54" i="1" s="1"/>
  <c r="H55" i="1"/>
  <c r="M55" i="1" s="1"/>
  <c r="I55" i="1"/>
  <c r="N55" i="1" s="1"/>
  <c r="H56" i="1"/>
  <c r="I56" i="1"/>
  <c r="N56" i="1" s="1"/>
  <c r="H57" i="1"/>
  <c r="M57" i="1" s="1"/>
  <c r="I57" i="1"/>
  <c r="N57" i="1" s="1"/>
  <c r="H58" i="1"/>
  <c r="M58" i="1" s="1"/>
  <c r="I58" i="1"/>
  <c r="N58" i="1" s="1"/>
  <c r="H59" i="1"/>
  <c r="M59" i="1" s="1"/>
  <c r="I59" i="1"/>
  <c r="H60" i="1"/>
  <c r="I60" i="1"/>
  <c r="H65" i="1"/>
  <c r="I65" i="1"/>
  <c r="N65" i="1" s="1"/>
  <c r="H66" i="1"/>
  <c r="M66" i="1" s="1"/>
  <c r="I66" i="1"/>
  <c r="N66" i="1" s="1"/>
  <c r="H67" i="1"/>
  <c r="M67" i="1" s="1"/>
  <c r="I67" i="1"/>
  <c r="N67" i="1" s="1"/>
  <c r="H68" i="1"/>
  <c r="I68" i="1"/>
  <c r="N68" i="1" s="1"/>
  <c r="H69" i="1"/>
  <c r="M69" i="1" s="1"/>
  <c r="I69" i="1"/>
  <c r="H70" i="1"/>
  <c r="M70" i="1" s="1"/>
  <c r="I70" i="1"/>
  <c r="N70" i="1" s="1"/>
  <c r="H71" i="1"/>
  <c r="M71" i="1" s="1"/>
  <c r="I71" i="1"/>
  <c r="H72" i="1"/>
  <c r="M72" i="1" s="1"/>
  <c r="I72" i="1"/>
  <c r="N72" i="1" s="1"/>
  <c r="H79" i="1"/>
  <c r="I79" i="1"/>
  <c r="I9" i="1"/>
  <c r="N9" i="1" s="1"/>
  <c r="H9" i="1"/>
  <c r="M9" i="1" s="1"/>
  <c r="F8" i="1"/>
  <c r="G8" i="1"/>
  <c r="E21" i="1"/>
  <c r="D13" i="1"/>
  <c r="C13" i="1"/>
  <c r="E14" i="1"/>
  <c r="O47" i="1" l="1"/>
  <c r="N37" i="1"/>
  <c r="J23" i="1"/>
  <c r="J46" i="1"/>
  <c r="O76" i="1"/>
  <c r="J42" i="1"/>
  <c r="J24" i="1"/>
  <c r="O45" i="1"/>
  <c r="O43" i="1"/>
  <c r="O10" i="1"/>
  <c r="M30" i="1"/>
  <c r="O30" i="1" s="1"/>
  <c r="L17" i="1"/>
  <c r="L81" i="1" s="1"/>
  <c r="O20" i="1"/>
  <c r="J59" i="1"/>
  <c r="J51" i="1"/>
  <c r="O22" i="1"/>
  <c r="N59" i="1"/>
  <c r="O59" i="1" s="1"/>
  <c r="O19" i="1"/>
  <c r="N8" i="1"/>
  <c r="O66" i="1"/>
  <c r="O28" i="1"/>
  <c r="O26" i="1"/>
  <c r="I13" i="1"/>
  <c r="J21" i="1"/>
  <c r="M21" i="1"/>
  <c r="O21" i="1" s="1"/>
  <c r="H13" i="1"/>
  <c r="M14" i="1"/>
  <c r="M13" i="1" s="1"/>
  <c r="J68" i="1"/>
  <c r="M68" i="1"/>
  <c r="O68" i="1" s="1"/>
  <c r="J60" i="1"/>
  <c r="M60" i="1"/>
  <c r="O58" i="1"/>
  <c r="J56" i="1"/>
  <c r="M56" i="1"/>
  <c r="O56" i="1" s="1"/>
  <c r="J54" i="1"/>
  <c r="M54" i="1"/>
  <c r="O54" i="1" s="1"/>
  <c r="J52" i="1"/>
  <c r="M52" i="1"/>
  <c r="O52" i="1" s="1"/>
  <c r="O41" i="1"/>
  <c r="O35" i="1"/>
  <c r="J33" i="1"/>
  <c r="M33" i="1"/>
  <c r="O33" i="1" s="1"/>
  <c r="O29" i="1"/>
  <c r="J27" i="1"/>
  <c r="M27" i="1"/>
  <c r="O27" i="1" s="1"/>
  <c r="J79" i="1"/>
  <c r="J78" i="1" s="1"/>
  <c r="N79" i="1"/>
  <c r="N78" i="1" s="1"/>
  <c r="J71" i="1"/>
  <c r="N71" i="1"/>
  <c r="O71" i="1" s="1"/>
  <c r="J69" i="1"/>
  <c r="N69" i="1"/>
  <c r="O46" i="1"/>
  <c r="O44" i="1"/>
  <c r="M8" i="1"/>
  <c r="O9" i="1"/>
  <c r="H78" i="1"/>
  <c r="M79" i="1"/>
  <c r="M78" i="1" s="1"/>
  <c r="O67" i="1"/>
  <c r="O55" i="1"/>
  <c r="O53" i="1"/>
  <c r="O42" i="1"/>
  <c r="O40" i="1"/>
  <c r="O70" i="1"/>
  <c r="J65" i="1"/>
  <c r="J26" i="1"/>
  <c r="O11" i="1"/>
  <c r="M65" i="1"/>
  <c r="O72" i="1"/>
  <c r="J9" i="1"/>
  <c r="J72" i="1"/>
  <c r="I63" i="1"/>
  <c r="J38" i="1"/>
  <c r="J36" i="1"/>
  <c r="J34" i="1"/>
  <c r="J20" i="1"/>
  <c r="J15" i="1"/>
  <c r="J11" i="1"/>
  <c r="N14" i="1"/>
  <c r="N13" i="1" s="1"/>
  <c r="M24" i="1"/>
  <c r="O24" i="1" s="1"/>
  <c r="M34" i="1"/>
  <c r="O34" i="1" s="1"/>
  <c r="M36" i="1"/>
  <c r="O36" i="1" s="1"/>
  <c r="M38" i="1"/>
  <c r="O38" i="1" s="1"/>
  <c r="N51" i="1"/>
  <c r="O51" i="1" s="1"/>
  <c r="J41" i="1"/>
  <c r="J35" i="1"/>
  <c r="J31" i="1"/>
  <c r="O15" i="1"/>
  <c r="O32" i="1"/>
  <c r="O57" i="1"/>
  <c r="N60" i="1"/>
  <c r="O31" i="1"/>
  <c r="K81" i="1"/>
  <c r="O23" i="1"/>
  <c r="O37" i="1"/>
  <c r="O39" i="1"/>
  <c r="O25" i="1"/>
  <c r="J22" i="1"/>
  <c r="J57" i="1"/>
  <c r="J39" i="1"/>
  <c r="J30" i="1"/>
  <c r="J28" i="1"/>
  <c r="J25" i="1"/>
  <c r="J10" i="1"/>
  <c r="I78" i="1"/>
  <c r="J66" i="1"/>
  <c r="J55" i="1"/>
  <c r="J53" i="1"/>
  <c r="J44" i="1"/>
  <c r="J37" i="1"/>
  <c r="H63" i="1"/>
  <c r="I8" i="1"/>
  <c r="J70" i="1"/>
  <c r="J19" i="1"/>
  <c r="H8" i="1"/>
  <c r="J67" i="1"/>
  <c r="J58" i="1"/>
  <c r="J45" i="1"/>
  <c r="J43" i="1"/>
  <c r="J40" i="1"/>
  <c r="J29" i="1"/>
  <c r="F81" i="1"/>
  <c r="H17" i="1"/>
  <c r="I17" i="1"/>
  <c r="J32" i="1"/>
  <c r="G81" i="1"/>
  <c r="J14" i="1"/>
  <c r="E53" i="1"/>
  <c r="N17" i="1" l="1"/>
  <c r="N63" i="1"/>
  <c r="N81" i="1" s="1"/>
  <c r="O60" i="1"/>
  <c r="O17" i="1" s="1"/>
  <c r="J8" i="1"/>
  <c r="O8" i="1"/>
  <c r="O14" i="1"/>
  <c r="O13" i="1" s="1"/>
  <c r="O79" i="1"/>
  <c r="O78" i="1" s="1"/>
  <c r="J13" i="1"/>
  <c r="H81" i="1"/>
  <c r="O69" i="1"/>
  <c r="J63" i="1"/>
  <c r="M17" i="1"/>
  <c r="O65" i="1"/>
  <c r="M63" i="1"/>
  <c r="J17" i="1"/>
  <c r="I81" i="1"/>
  <c r="E15" i="1"/>
  <c r="E13" i="1" s="1"/>
  <c r="O63" i="1" l="1"/>
  <c r="O81" i="1" s="1"/>
  <c r="M81" i="1"/>
  <c r="J81" i="1"/>
  <c r="E24" i="1"/>
  <c r="E10" i="1"/>
  <c r="E11" i="1"/>
  <c r="D8" i="1" l="1"/>
  <c r="C8" i="1"/>
  <c r="E45" i="1"/>
  <c r="E46" i="1"/>
  <c r="E79" i="1"/>
  <c r="E78" i="1" s="1"/>
  <c r="D78" i="1"/>
  <c r="C78" i="1"/>
  <c r="E72" i="1"/>
  <c r="E71" i="1"/>
  <c r="E70" i="1"/>
  <c r="E69" i="1"/>
  <c r="E68" i="1"/>
  <c r="E67" i="1"/>
  <c r="E66" i="1"/>
  <c r="E65" i="1"/>
  <c r="D63" i="1"/>
  <c r="C63" i="1"/>
  <c r="E60" i="1"/>
  <c r="E58" i="1"/>
  <c r="E57" i="1"/>
  <c r="E56" i="1"/>
  <c r="E55" i="1"/>
  <c r="E54" i="1"/>
  <c r="E52" i="1"/>
  <c r="E51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3" i="1"/>
  <c r="E20" i="1"/>
  <c r="E19" i="1"/>
  <c r="E9" i="1"/>
  <c r="E8" i="1" s="1"/>
  <c r="E17" i="1" l="1"/>
  <c r="D81" i="1"/>
  <c r="E63" i="1"/>
  <c r="C81" i="1"/>
  <c r="E81" i="1" l="1"/>
</calcChain>
</file>

<file path=xl/sharedStrings.xml><?xml version="1.0" encoding="utf-8"?>
<sst xmlns="http://schemas.openxmlformats.org/spreadsheetml/2006/main" count="90" uniqueCount="77">
  <si>
    <t>Megnevezés</t>
  </si>
  <si>
    <t>1.</t>
  </si>
  <si>
    <t>Összesen</t>
  </si>
  <si>
    <t>2.</t>
  </si>
  <si>
    <t>Kötelező feladatok</t>
  </si>
  <si>
    <t>Önként vállalt feladatok</t>
  </si>
  <si>
    <t xml:space="preserve">Komárom Város </t>
  </si>
  <si>
    <t>E Ft</t>
  </si>
  <si>
    <t>10. melléklet</t>
  </si>
  <si>
    <t>013350 Az önkormányzati vagyonnal való gazdálkodással kapcsolatos feladatok</t>
  </si>
  <si>
    <t>Tatabánya Megyei Jogú Város Önkormányzata fogászati ügyelet biztosítása</t>
  </si>
  <si>
    <t xml:space="preserve">Komáromi Roma Nemzetiségi Önkormányzat támogatása </t>
  </si>
  <si>
    <t>066010 Zöldterület kezelés</t>
  </si>
  <si>
    <t>045160 Közutak, hidak, alagutak üzemeltetése, fenntartása</t>
  </si>
  <si>
    <t>066020 Város-, községgazdálkodási egyéb szolgáltatások</t>
  </si>
  <si>
    <t>013320 Köztemető fenntartás és működtetés</t>
  </si>
  <si>
    <t>Monostori Erőd Hadkultúra Központ Nonprofit Kft támogatása</t>
  </si>
  <si>
    <t>Monostori Kulturális Egyesület támogatása</t>
  </si>
  <si>
    <t>106010 Lakóingatlan szociális bérbeadás, üzemeltetése</t>
  </si>
  <si>
    <t>Egyéb működési célú támogatások államháztartáson belülre</t>
  </si>
  <si>
    <t>Működési célú garancia és kezességvállalásból származó kifizetések áhtn kívülre</t>
  </si>
  <si>
    <t>3.</t>
  </si>
  <si>
    <t>Egyéb működési célú támogatások államháztartáson kívülre</t>
  </si>
  <si>
    <t>Készfizető kezesség Komáromi Városgazda Nonprofit KFT folyószámla hitelére és járulékaira</t>
  </si>
  <si>
    <t xml:space="preserve">Komáromi Városi TV támogatása </t>
  </si>
  <si>
    <t>Komáromi Városgazda Nonprofit KFT támogatása</t>
  </si>
  <si>
    <t>Szőnyi Kulturális Egyesület támogatása</t>
  </si>
  <si>
    <t>Polgármesteri keret</t>
  </si>
  <si>
    <t>4.</t>
  </si>
  <si>
    <t>Elvonások és befizetések</t>
  </si>
  <si>
    <t xml:space="preserve">Kisbéri Önkormányzat -komáromi gyerekek átmeneti gondozása  </t>
  </si>
  <si>
    <t>Tanuló bérletek támogatása</t>
  </si>
  <si>
    <t>Önkormányzati szolidaritási hozzájárulás</t>
  </si>
  <si>
    <t>Kemence Egyesület "Országos közfoglalkoztatási mintaprogram működtetése"</t>
  </si>
  <si>
    <t>5.</t>
  </si>
  <si>
    <t>Működési célú visszafizetendő támogatások, kölcsönök nyújtása áht-n kívülre</t>
  </si>
  <si>
    <t>Komáromi Szociális Közalapítvány támogatása</t>
  </si>
  <si>
    <t>Komáromi Városmarketing és Turisztikai Nonprofit KFt  támogatása</t>
  </si>
  <si>
    <t>Komáromi Városi Sportegyesület támogatása</t>
  </si>
  <si>
    <t>Szőnyi Palánkdöngetők  Köre támogatása</t>
  </si>
  <si>
    <t>Komárom-Európa Futó Egyesület támogatása</t>
  </si>
  <si>
    <t>Magyar Lovas Színház Komárom Közhasznú Egyesület támogatása</t>
  </si>
  <si>
    <t>Endresz Csoport támogatása</t>
  </si>
  <si>
    <t>Bursa Hungarica felsőoktatási önkormányzati ösztöndíj pályázat támogatása</t>
  </si>
  <si>
    <t>Magyarock Dalszínház Színházi Egyesület  támogatása</t>
  </si>
  <si>
    <t>Koppánymonostori  Sportegyesület támogatása</t>
  </si>
  <si>
    <t>Kemence Egyesület működési támogatása</t>
  </si>
  <si>
    <t>Komárom és Környéke Önkormányzati Társulás (munkaszervezet, jelzőrendszer)</t>
  </si>
  <si>
    <t>Komárom és Környéke Önkormányzati Társulás (tagdíj, gyepmesteri tev, fogyatékkal élők nappali ell.)</t>
  </si>
  <si>
    <t xml:space="preserve">Volánbusz helyi személyszállítási közszolgáltatások támogatása </t>
  </si>
  <si>
    <t>Erődök Városa Sportlövő Egyesület</t>
  </si>
  <si>
    <t>Komáromi Selye János Kórház 24 órás gyermekgyógyászati ellátás támogatása</t>
  </si>
  <si>
    <t>Lakóépületek Tervezésének Oktatásáért Alapítvány</t>
  </si>
  <si>
    <t>Kemence Egyesület szociális és marketing feladatok támogatása</t>
  </si>
  <si>
    <t>Duna-Gerecse Turisztikai Nonprofit KFT támogatása</t>
  </si>
  <si>
    <t>Komáromi Kulturális Közhasznú Nonprofit Kft támogatása</t>
  </si>
  <si>
    <t>051030 Nem veszélyes hulladék gyűjtése</t>
  </si>
  <si>
    <t>Autóbusz tanuló bérletek támogatása (Szent Imre Római Katolikus Ált.Isk.)</t>
  </si>
  <si>
    <t>Salvia Medicinalis Kft.részére működési támogatás</t>
  </si>
  <si>
    <t>JUGO Kft.részére működési támogatás</t>
  </si>
  <si>
    <t>Volánbusz Zrt 2025. évi közforgalmi menetrend szerinti személyszállítási feladatok</t>
  </si>
  <si>
    <t>Készfizető kezesség Komthermál Kft. folyószámla hitelére és járulékaira</t>
  </si>
  <si>
    <t>Készfizető kezesség Komáromi Távhő Kft. folyószámla hitelére és járulékaira</t>
  </si>
  <si>
    <t>013350 Az önkormányzati vagyonnal való gazdálkodással kapcsolatos feladatok - karbantartás</t>
  </si>
  <si>
    <t>Komthermál Kft-nek tagi kölcsön 1.</t>
  </si>
  <si>
    <t>Komthermál Kft-nek tagi kölcsön 2.</t>
  </si>
  <si>
    <t>Komtávhő Kft-nek törzstőke emelés</t>
  </si>
  <si>
    <t>Komthermál Kft-nek törzstőke emelés</t>
  </si>
  <si>
    <t>1/2025.(II.12.) önk.rendelet eredeti ei.</t>
  </si>
  <si>
    <t>Javasolt módosítás</t>
  </si>
  <si>
    <t>2025. évi módosított  egyéb működési célú kiadások</t>
  </si>
  <si>
    <t>Komthermál Kft-nek 2024-ről áthúzódó m.c.támogatás</t>
  </si>
  <si>
    <t>6/2025.(IV.8.) önk.rendelet eredeti ei.</t>
  </si>
  <si>
    <t>Szőnyi Lovas SE részére m.c.támogatás</t>
  </si>
  <si>
    <t>Komáromi Rendőrkapitányság részére m.c.támogatás</t>
  </si>
  <si>
    <t>Intézmény megszűnése miatt m.c.pe.átadás ALAPELLÁTÁS</t>
  </si>
  <si>
    <t>20/2025. (X.22.) önk.rendelet eredeti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</si>
</sst>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right"/>
    </xf>
    <xf numFmtId="3" fontId="2" fillId="0" borderId="1" xfId="0" applyNumberFormat="1" applyFont="1" applyBorder="1"/>
    <xf numFmtId="3" fontId="3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/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Border="1"/>
    <xf numFmtId="0" fontId="1" fillId="0" borderId="1" xfId="0" applyFont="1" applyBorder="1" applyAlignment="1">
      <alignment horizontal="center"/>
    </xf>
    <xf numFmtId="3" fontId="2" fillId="2" borderId="1" xfId="0" applyNumberFormat="1" applyFont="1" applyFill="1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3" fontId="5" fillId="0" borderId="1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/>
    <xf numFmtId="3" fontId="6" fillId="0" borderId="1" xfId="0" applyNumberFormat="1" applyFont="1" applyBorder="1"/>
    <xf numFmtId="3" fontId="2" fillId="0" borderId="0" xfId="0" applyNumberFormat="1" applyFont="1"/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2"/>
  <sheetViews>
    <sheetView tabSelected="1" zoomScaleNormal="100" workbookViewId="0">
      <selection activeCell="M5" sqref="M5:O5"/>
    </sheetView>
  </sheetViews>
  <sheetFormatPr defaultRowHeight="12.75" x14ac:dyDescent="0.2"/>
  <cols>
    <col min="1" max="1" width="2.7109375" customWidth="1"/>
    <col min="2" max="2" width="64.28515625" customWidth="1"/>
    <col min="3" max="3" width="9.42578125" customWidth="1"/>
    <col min="4" max="4" width="9.5703125" customWidth="1"/>
    <col min="5" max="5" width="9.28515625" customWidth="1"/>
    <col min="6" max="6" width="8.7109375" hidden="1" customWidth="1"/>
    <col min="7" max="7" width="9" hidden="1" customWidth="1"/>
    <col min="8" max="8" width="10" customWidth="1"/>
    <col min="10" max="10" width="10.140625" customWidth="1"/>
  </cols>
  <sheetData>
    <row r="1" spans="1:15" x14ac:dyDescent="0.2">
      <c r="E1" s="1"/>
      <c r="J1" s="1"/>
      <c r="O1" s="1" t="s">
        <v>8</v>
      </c>
    </row>
    <row r="2" spans="1:15" ht="12.75" customHeight="1" x14ac:dyDescent="0.2">
      <c r="A2" s="32" t="s">
        <v>6</v>
      </c>
      <c r="B2" s="32"/>
      <c r="C2" s="32"/>
      <c r="D2" s="32"/>
      <c r="E2" s="32"/>
    </row>
    <row r="3" spans="1:15" ht="12.75" customHeight="1" x14ac:dyDescent="0.2">
      <c r="A3" s="32" t="s">
        <v>70</v>
      </c>
      <c r="B3" s="32"/>
      <c r="C3" s="32"/>
      <c r="D3" s="32"/>
      <c r="E3" s="32"/>
    </row>
    <row r="4" spans="1:15" x14ac:dyDescent="0.2">
      <c r="E4" s="1"/>
      <c r="J4" s="1"/>
      <c r="O4" s="1" t="s">
        <v>7</v>
      </c>
    </row>
    <row r="5" spans="1:15" ht="19.5" customHeight="1" x14ac:dyDescent="0.2">
      <c r="A5" s="33"/>
      <c r="B5" s="34" t="s">
        <v>0</v>
      </c>
      <c r="C5" s="27" t="s">
        <v>68</v>
      </c>
      <c r="D5" s="28"/>
      <c r="E5" s="29"/>
      <c r="F5" s="25" t="s">
        <v>69</v>
      </c>
      <c r="G5" s="26"/>
      <c r="H5" s="27" t="s">
        <v>72</v>
      </c>
      <c r="I5" s="28"/>
      <c r="J5" s="29"/>
      <c r="K5" s="25" t="s">
        <v>69</v>
      </c>
      <c r="L5" s="26"/>
      <c r="M5" s="27" t="s">
        <v>76</v>
      </c>
      <c r="N5" s="28"/>
      <c r="O5" s="29"/>
    </row>
    <row r="6" spans="1:15" ht="12.75" customHeight="1" x14ac:dyDescent="0.2">
      <c r="A6" s="33"/>
      <c r="B6" s="34"/>
      <c r="C6" s="30" t="s">
        <v>4</v>
      </c>
      <c r="D6" s="30" t="s">
        <v>5</v>
      </c>
      <c r="E6" s="30" t="s">
        <v>2</v>
      </c>
      <c r="F6" s="30" t="s">
        <v>4</v>
      </c>
      <c r="G6" s="30" t="s">
        <v>5</v>
      </c>
      <c r="H6" s="30" t="s">
        <v>4</v>
      </c>
      <c r="I6" s="30" t="s">
        <v>5</v>
      </c>
      <c r="J6" s="30" t="s">
        <v>2</v>
      </c>
      <c r="K6" s="30" t="s">
        <v>4</v>
      </c>
      <c r="L6" s="30" t="s">
        <v>5</v>
      </c>
      <c r="M6" s="30" t="s">
        <v>4</v>
      </c>
      <c r="N6" s="30" t="s">
        <v>5</v>
      </c>
      <c r="O6" s="30" t="s">
        <v>2</v>
      </c>
    </row>
    <row r="7" spans="1:15" ht="21" customHeight="1" x14ac:dyDescent="0.2">
      <c r="A7" s="33"/>
      <c r="B7" s="34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8" spans="1:15" ht="12.75" customHeight="1" x14ac:dyDescent="0.2">
      <c r="A8" s="20" t="s">
        <v>1</v>
      </c>
      <c r="B8" s="12" t="s">
        <v>20</v>
      </c>
      <c r="C8" s="13">
        <f>SUM(C9:C11)</f>
        <v>109000</v>
      </c>
      <c r="D8" s="13">
        <f t="shared" ref="D8:J8" si="0">SUM(D9:D11)</f>
        <v>54500</v>
      </c>
      <c r="E8" s="13">
        <f t="shared" si="0"/>
        <v>163500</v>
      </c>
      <c r="F8" s="13">
        <f t="shared" si="0"/>
        <v>0</v>
      </c>
      <c r="G8" s="13">
        <f t="shared" si="0"/>
        <v>0</v>
      </c>
      <c r="H8" s="13">
        <f t="shared" si="0"/>
        <v>109000</v>
      </c>
      <c r="I8" s="13">
        <f t="shared" si="0"/>
        <v>54500</v>
      </c>
      <c r="J8" s="13">
        <f t="shared" si="0"/>
        <v>163500</v>
      </c>
      <c r="K8" s="13">
        <f t="shared" ref="K8:O8" si="1">SUM(K9:K11)</f>
        <v>0</v>
      </c>
      <c r="L8" s="13">
        <f t="shared" si="1"/>
        <v>0</v>
      </c>
      <c r="M8" s="13">
        <f t="shared" si="1"/>
        <v>109000</v>
      </c>
      <c r="N8" s="13">
        <f t="shared" si="1"/>
        <v>54500</v>
      </c>
      <c r="O8" s="13">
        <f t="shared" si="1"/>
        <v>163500</v>
      </c>
    </row>
    <row r="9" spans="1:15" ht="12.75" customHeight="1" x14ac:dyDescent="0.2">
      <c r="A9" s="8"/>
      <c r="B9" s="14" t="s">
        <v>23</v>
      </c>
      <c r="C9" s="2">
        <v>54500</v>
      </c>
      <c r="D9" s="2"/>
      <c r="E9" s="2">
        <f>SUM(C9:D9)</f>
        <v>54500</v>
      </c>
      <c r="F9" s="2"/>
      <c r="G9" s="2"/>
      <c r="H9" s="2">
        <f>+C9+F9</f>
        <v>54500</v>
      </c>
      <c r="I9" s="2">
        <f>+D9+G9</f>
        <v>0</v>
      </c>
      <c r="J9" s="2">
        <f>+H9+I9</f>
        <v>54500</v>
      </c>
      <c r="K9" s="2"/>
      <c r="L9" s="2"/>
      <c r="M9" s="2">
        <f>+H9+K9</f>
        <v>54500</v>
      </c>
      <c r="N9" s="2">
        <f>+I9+L9</f>
        <v>0</v>
      </c>
      <c r="O9" s="2">
        <f>+M9+N9</f>
        <v>54500</v>
      </c>
    </row>
    <row r="10" spans="1:15" ht="12.75" customHeight="1" x14ac:dyDescent="0.2">
      <c r="A10" s="8"/>
      <c r="B10" s="17" t="s">
        <v>61</v>
      </c>
      <c r="C10" s="2"/>
      <c r="D10" s="2">
        <v>54500</v>
      </c>
      <c r="E10" s="2">
        <f t="shared" ref="E10:E11" si="2">SUM(C10:D10)</f>
        <v>54500</v>
      </c>
      <c r="F10" s="2"/>
      <c r="G10" s="2"/>
      <c r="H10" s="2">
        <f t="shared" ref="H10:H79" si="3">+C10+F10</f>
        <v>0</v>
      </c>
      <c r="I10" s="2">
        <f t="shared" ref="I10:I79" si="4">+D10+G10</f>
        <v>54500</v>
      </c>
      <c r="J10" s="2">
        <f t="shared" ref="J10:J79" si="5">+H10+I10</f>
        <v>54500</v>
      </c>
      <c r="K10" s="2"/>
      <c r="L10" s="2"/>
      <c r="M10" s="2">
        <f t="shared" ref="M10:M11" si="6">+H10+K10</f>
        <v>0</v>
      </c>
      <c r="N10" s="2">
        <f t="shared" ref="N10:N11" si="7">+I10+L10</f>
        <v>54500</v>
      </c>
      <c r="O10" s="2">
        <f t="shared" ref="O10:O11" si="8">+M10+N10</f>
        <v>54500</v>
      </c>
    </row>
    <row r="11" spans="1:15" ht="12.75" customHeight="1" x14ac:dyDescent="0.2">
      <c r="A11" s="8"/>
      <c r="B11" s="17" t="s">
        <v>62</v>
      </c>
      <c r="C11" s="2">
        <v>54500</v>
      </c>
      <c r="D11" s="2"/>
      <c r="E11" s="2">
        <f t="shared" si="2"/>
        <v>54500</v>
      </c>
      <c r="F11" s="2"/>
      <c r="G11" s="2"/>
      <c r="H11" s="2">
        <f t="shared" si="3"/>
        <v>54500</v>
      </c>
      <c r="I11" s="2">
        <f t="shared" si="4"/>
        <v>0</v>
      </c>
      <c r="J11" s="2">
        <f t="shared" si="5"/>
        <v>54500</v>
      </c>
      <c r="K11" s="2"/>
      <c r="L11" s="2"/>
      <c r="M11" s="2">
        <f t="shared" si="6"/>
        <v>54500</v>
      </c>
      <c r="N11" s="2">
        <f t="shared" si="7"/>
        <v>0</v>
      </c>
      <c r="O11" s="2">
        <f t="shared" si="8"/>
        <v>54500</v>
      </c>
    </row>
    <row r="12" spans="1:15" ht="12.75" customHeight="1" x14ac:dyDescent="0.2">
      <c r="A12" s="8"/>
      <c r="B12" s="14"/>
      <c r="C12" s="2"/>
      <c r="D12" s="9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12.75" customHeight="1" x14ac:dyDescent="0.2">
      <c r="A13" s="20" t="s">
        <v>3</v>
      </c>
      <c r="B13" s="12" t="s">
        <v>35</v>
      </c>
      <c r="C13" s="3">
        <f>SUM(C14:C15)</f>
        <v>0</v>
      </c>
      <c r="D13" s="3">
        <f t="shared" ref="D13:J13" si="9">SUM(D14:D15)</f>
        <v>331030</v>
      </c>
      <c r="E13" s="3">
        <f t="shared" si="9"/>
        <v>331030</v>
      </c>
      <c r="F13" s="3">
        <f t="shared" si="9"/>
        <v>0</v>
      </c>
      <c r="G13" s="3">
        <f t="shared" si="9"/>
        <v>10000</v>
      </c>
      <c r="H13" s="3">
        <f t="shared" si="9"/>
        <v>0</v>
      </c>
      <c r="I13" s="3">
        <f t="shared" si="9"/>
        <v>341030</v>
      </c>
      <c r="J13" s="3">
        <f t="shared" si="9"/>
        <v>341030</v>
      </c>
      <c r="K13" s="3">
        <f t="shared" ref="K13:O13" si="10">SUM(K14:K15)</f>
        <v>0</v>
      </c>
      <c r="L13" s="3">
        <f t="shared" si="10"/>
        <v>0</v>
      </c>
      <c r="M13" s="3">
        <f t="shared" si="10"/>
        <v>0</v>
      </c>
      <c r="N13" s="3">
        <f t="shared" si="10"/>
        <v>341030</v>
      </c>
      <c r="O13" s="3">
        <f t="shared" si="10"/>
        <v>341030</v>
      </c>
    </row>
    <row r="14" spans="1:15" ht="12.75" customHeight="1" x14ac:dyDescent="0.2">
      <c r="A14" s="20"/>
      <c r="B14" s="17" t="s">
        <v>64</v>
      </c>
      <c r="C14" s="3"/>
      <c r="D14" s="2">
        <v>180000</v>
      </c>
      <c r="E14" s="2">
        <f>SUM(C14:D14)</f>
        <v>180000</v>
      </c>
      <c r="F14" s="2"/>
      <c r="G14" s="2">
        <v>10000</v>
      </c>
      <c r="H14" s="2">
        <f t="shared" si="3"/>
        <v>0</v>
      </c>
      <c r="I14" s="2">
        <f t="shared" si="4"/>
        <v>190000</v>
      </c>
      <c r="J14" s="2">
        <f t="shared" si="5"/>
        <v>190000</v>
      </c>
      <c r="K14" s="2"/>
      <c r="L14" s="2"/>
      <c r="M14" s="2">
        <f t="shared" ref="M14:M15" si="11">+H14+K14</f>
        <v>0</v>
      </c>
      <c r="N14" s="2">
        <f t="shared" ref="N14:N15" si="12">+I14+L14</f>
        <v>190000</v>
      </c>
      <c r="O14" s="2">
        <f t="shared" ref="O14:O15" si="13">+M14+N14</f>
        <v>190000</v>
      </c>
    </row>
    <row r="15" spans="1:15" ht="12.75" customHeight="1" x14ac:dyDescent="0.2">
      <c r="A15" s="20"/>
      <c r="B15" s="17" t="s">
        <v>65</v>
      </c>
      <c r="C15" s="2"/>
      <c r="D15" s="2">
        <v>151030</v>
      </c>
      <c r="E15" s="2">
        <f>SUM(C15:D15)</f>
        <v>151030</v>
      </c>
      <c r="F15" s="2"/>
      <c r="G15" s="2"/>
      <c r="H15" s="2">
        <f t="shared" si="3"/>
        <v>0</v>
      </c>
      <c r="I15" s="2">
        <f t="shared" si="4"/>
        <v>151030</v>
      </c>
      <c r="J15" s="2">
        <f t="shared" si="5"/>
        <v>151030</v>
      </c>
      <c r="K15" s="2"/>
      <c r="L15" s="2"/>
      <c r="M15" s="2">
        <f t="shared" si="11"/>
        <v>0</v>
      </c>
      <c r="N15" s="2">
        <f t="shared" si="12"/>
        <v>151030</v>
      </c>
      <c r="O15" s="2">
        <f t="shared" si="13"/>
        <v>151030</v>
      </c>
    </row>
    <row r="16" spans="1:15" ht="12.75" customHeight="1" x14ac:dyDescent="0.2">
      <c r="A16" s="8"/>
      <c r="B16" s="10"/>
      <c r="C16" s="11"/>
      <c r="D16" s="11"/>
      <c r="E16" s="11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x14ac:dyDescent="0.2">
      <c r="A17" s="20" t="s">
        <v>21</v>
      </c>
      <c r="B17" s="15" t="s">
        <v>22</v>
      </c>
      <c r="C17" s="6">
        <f>SUM(C18:C60)</f>
        <v>1780500</v>
      </c>
      <c r="D17" s="6">
        <f>SUM(D18:D60)</f>
        <v>1679897</v>
      </c>
      <c r="E17" s="6">
        <f>SUM(E18:E60)</f>
        <v>3460397</v>
      </c>
      <c r="F17" s="6">
        <f t="shared" ref="F17:J17" si="14">SUM(F18:F60)</f>
        <v>-2000</v>
      </c>
      <c r="G17" s="6">
        <f t="shared" si="14"/>
        <v>4043</v>
      </c>
      <c r="H17" s="6">
        <f t="shared" si="14"/>
        <v>1778500</v>
      </c>
      <c r="I17" s="6">
        <f t="shared" si="14"/>
        <v>1683940</v>
      </c>
      <c r="J17" s="6">
        <f t="shared" si="14"/>
        <v>3462440</v>
      </c>
      <c r="K17" s="6">
        <f t="shared" ref="K17:O17" si="15">SUM(K18:K60)</f>
        <v>-40200</v>
      </c>
      <c r="L17" s="6">
        <f t="shared" si="15"/>
        <v>123983</v>
      </c>
      <c r="M17" s="6">
        <f t="shared" si="15"/>
        <v>1738300</v>
      </c>
      <c r="N17" s="6">
        <f t="shared" si="15"/>
        <v>1807923</v>
      </c>
      <c r="O17" s="6">
        <f t="shared" si="15"/>
        <v>3546223</v>
      </c>
    </row>
    <row r="18" spans="1:15" x14ac:dyDescent="0.2">
      <c r="A18" s="20"/>
      <c r="B18" s="15"/>
      <c r="C18" s="6"/>
      <c r="D18" s="6"/>
      <c r="E18" s="6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x14ac:dyDescent="0.2">
      <c r="A19" s="20"/>
      <c r="B19" s="17" t="s">
        <v>57</v>
      </c>
      <c r="C19" s="2"/>
      <c r="D19" s="2">
        <v>7900</v>
      </c>
      <c r="E19" s="2">
        <f t="shared" ref="E19:E29" si="16">SUM(C19:D19)</f>
        <v>7900</v>
      </c>
      <c r="F19" s="2"/>
      <c r="G19" s="2"/>
      <c r="H19" s="2">
        <f t="shared" si="3"/>
        <v>0</v>
      </c>
      <c r="I19" s="2">
        <f t="shared" si="4"/>
        <v>7900</v>
      </c>
      <c r="J19" s="2">
        <f t="shared" si="5"/>
        <v>7900</v>
      </c>
      <c r="K19" s="2"/>
      <c r="L19" s="2"/>
      <c r="M19" s="2">
        <f t="shared" ref="M19:M46" si="17">+H19+K19</f>
        <v>0</v>
      </c>
      <c r="N19" s="2">
        <f t="shared" ref="N19:N46" si="18">+I19+L19</f>
        <v>7900</v>
      </c>
      <c r="O19" s="2">
        <f t="shared" ref="O19:O46" si="19">+M19+N19</f>
        <v>7900</v>
      </c>
    </row>
    <row r="20" spans="1:15" x14ac:dyDescent="0.2">
      <c r="A20" s="20"/>
      <c r="B20" s="17" t="s">
        <v>49</v>
      </c>
      <c r="C20" s="2"/>
      <c r="D20" s="2">
        <v>30000</v>
      </c>
      <c r="E20" s="2">
        <f t="shared" si="16"/>
        <v>30000</v>
      </c>
      <c r="F20" s="2"/>
      <c r="G20" s="2"/>
      <c r="H20" s="2">
        <f t="shared" si="3"/>
        <v>0</v>
      </c>
      <c r="I20" s="2">
        <f t="shared" si="4"/>
        <v>30000</v>
      </c>
      <c r="J20" s="2">
        <f t="shared" si="5"/>
        <v>30000</v>
      </c>
      <c r="K20" s="2"/>
      <c r="L20" s="2"/>
      <c r="M20" s="2">
        <f t="shared" si="17"/>
        <v>0</v>
      </c>
      <c r="N20" s="2">
        <f t="shared" si="18"/>
        <v>30000</v>
      </c>
      <c r="O20" s="2">
        <f t="shared" si="19"/>
        <v>30000</v>
      </c>
    </row>
    <row r="21" spans="1:15" x14ac:dyDescent="0.2">
      <c r="A21" s="20"/>
      <c r="B21" s="17" t="s">
        <v>60</v>
      </c>
      <c r="C21" s="2"/>
      <c r="D21" s="2">
        <v>15000</v>
      </c>
      <c r="E21" s="2">
        <f>SUM(C21:D21)</f>
        <v>15000</v>
      </c>
      <c r="F21" s="2"/>
      <c r="G21" s="2"/>
      <c r="H21" s="2">
        <f t="shared" si="3"/>
        <v>0</v>
      </c>
      <c r="I21" s="2">
        <f t="shared" si="4"/>
        <v>15000</v>
      </c>
      <c r="J21" s="2">
        <f t="shared" si="5"/>
        <v>15000</v>
      </c>
      <c r="K21" s="2"/>
      <c r="L21" s="2"/>
      <c r="M21" s="2">
        <f t="shared" si="17"/>
        <v>0</v>
      </c>
      <c r="N21" s="2">
        <f t="shared" si="18"/>
        <v>15000</v>
      </c>
      <c r="O21" s="2">
        <f t="shared" si="19"/>
        <v>15000</v>
      </c>
    </row>
    <row r="22" spans="1:15" x14ac:dyDescent="0.2">
      <c r="A22" s="20"/>
      <c r="B22" s="17" t="s">
        <v>71</v>
      </c>
      <c r="C22" s="2"/>
      <c r="D22" s="2"/>
      <c r="E22" s="2">
        <f>SUM(C22:D22)</f>
        <v>0</v>
      </c>
      <c r="F22" s="2"/>
      <c r="G22" s="2">
        <v>7900</v>
      </c>
      <c r="H22" s="2">
        <f t="shared" ref="H22" si="20">+C22+F22</f>
        <v>0</v>
      </c>
      <c r="I22" s="2">
        <f t="shared" ref="I22" si="21">+D22+G22</f>
        <v>7900</v>
      </c>
      <c r="J22" s="2">
        <f t="shared" ref="J22" si="22">+H22+I22</f>
        <v>7900</v>
      </c>
      <c r="K22" s="2"/>
      <c r="L22" s="2"/>
      <c r="M22" s="2">
        <f t="shared" si="17"/>
        <v>0</v>
      </c>
      <c r="N22" s="2">
        <f t="shared" si="18"/>
        <v>7900</v>
      </c>
      <c r="O22" s="2">
        <f t="shared" si="19"/>
        <v>7900</v>
      </c>
    </row>
    <row r="23" spans="1:15" x14ac:dyDescent="0.2">
      <c r="A23" s="20"/>
      <c r="B23" s="17" t="s">
        <v>67</v>
      </c>
      <c r="C23" s="2"/>
      <c r="D23" s="2">
        <v>19117</v>
      </c>
      <c r="E23" s="2">
        <f t="shared" si="16"/>
        <v>19117</v>
      </c>
      <c r="F23" s="2"/>
      <c r="G23" s="2"/>
      <c r="H23" s="2">
        <f t="shared" si="3"/>
        <v>0</v>
      </c>
      <c r="I23" s="2">
        <f t="shared" si="4"/>
        <v>19117</v>
      </c>
      <c r="J23" s="2">
        <f t="shared" si="5"/>
        <v>19117</v>
      </c>
      <c r="K23" s="2"/>
      <c r="L23" s="2">
        <v>-19117</v>
      </c>
      <c r="M23" s="2">
        <f t="shared" si="17"/>
        <v>0</v>
      </c>
      <c r="N23" s="2">
        <f t="shared" si="18"/>
        <v>0</v>
      </c>
      <c r="O23" s="2">
        <f t="shared" si="19"/>
        <v>0</v>
      </c>
    </row>
    <row r="24" spans="1:15" x14ac:dyDescent="0.2">
      <c r="A24" s="20"/>
      <c r="B24" s="17" t="s">
        <v>66</v>
      </c>
      <c r="C24" s="2">
        <v>50000</v>
      </c>
      <c r="D24" s="2"/>
      <c r="E24" s="2">
        <f t="shared" si="16"/>
        <v>50000</v>
      </c>
      <c r="F24" s="2"/>
      <c r="G24" s="2"/>
      <c r="H24" s="2">
        <f t="shared" si="3"/>
        <v>50000</v>
      </c>
      <c r="I24" s="2">
        <f t="shared" si="4"/>
        <v>0</v>
      </c>
      <c r="J24" s="2">
        <f t="shared" si="5"/>
        <v>50000</v>
      </c>
      <c r="K24" s="2">
        <v>-50000</v>
      </c>
      <c r="L24" s="2"/>
      <c r="M24" s="2">
        <f t="shared" si="17"/>
        <v>0</v>
      </c>
      <c r="N24" s="2">
        <f t="shared" si="18"/>
        <v>0</v>
      </c>
      <c r="O24" s="2">
        <f t="shared" si="19"/>
        <v>0</v>
      </c>
    </row>
    <row r="25" spans="1:15" x14ac:dyDescent="0.2">
      <c r="A25" s="21"/>
      <c r="B25" s="17" t="s">
        <v>24</v>
      </c>
      <c r="C25" s="2"/>
      <c r="D25" s="2">
        <v>84000</v>
      </c>
      <c r="E25" s="2">
        <f t="shared" si="16"/>
        <v>84000</v>
      </c>
      <c r="F25" s="2"/>
      <c r="G25" s="2"/>
      <c r="H25" s="2">
        <f t="shared" si="3"/>
        <v>0</v>
      </c>
      <c r="I25" s="2">
        <f t="shared" si="4"/>
        <v>84000</v>
      </c>
      <c r="J25" s="2">
        <f t="shared" si="5"/>
        <v>84000</v>
      </c>
      <c r="K25" s="2"/>
      <c r="L25" s="2"/>
      <c r="M25" s="2">
        <f t="shared" si="17"/>
        <v>0</v>
      </c>
      <c r="N25" s="2">
        <f t="shared" si="18"/>
        <v>84000</v>
      </c>
      <c r="O25" s="2">
        <f t="shared" si="19"/>
        <v>84000</v>
      </c>
    </row>
    <row r="26" spans="1:15" x14ac:dyDescent="0.2">
      <c r="A26" s="21"/>
      <c r="B26" s="17" t="s">
        <v>16</v>
      </c>
      <c r="C26" s="2">
        <v>120000</v>
      </c>
      <c r="D26" s="2"/>
      <c r="E26" s="2">
        <f t="shared" si="16"/>
        <v>120000</v>
      </c>
      <c r="F26" s="2"/>
      <c r="G26" s="2"/>
      <c r="H26" s="2">
        <f t="shared" si="3"/>
        <v>120000</v>
      </c>
      <c r="I26" s="2">
        <f t="shared" si="4"/>
        <v>0</v>
      </c>
      <c r="J26" s="2">
        <f t="shared" si="5"/>
        <v>120000</v>
      </c>
      <c r="K26" s="2"/>
      <c r="L26" s="2"/>
      <c r="M26" s="2">
        <f t="shared" si="17"/>
        <v>120000</v>
      </c>
      <c r="N26" s="2">
        <f t="shared" si="18"/>
        <v>0</v>
      </c>
      <c r="O26" s="2">
        <f t="shared" si="19"/>
        <v>120000</v>
      </c>
    </row>
    <row r="27" spans="1:15" x14ac:dyDescent="0.2">
      <c r="A27" s="21"/>
      <c r="B27" s="17" t="s">
        <v>26</v>
      </c>
      <c r="C27" s="2"/>
      <c r="D27" s="2">
        <v>25000</v>
      </c>
      <c r="E27" s="2">
        <f t="shared" si="16"/>
        <v>25000</v>
      </c>
      <c r="F27" s="2"/>
      <c r="G27" s="2">
        <v>28000</v>
      </c>
      <c r="H27" s="2">
        <f t="shared" si="3"/>
        <v>0</v>
      </c>
      <c r="I27" s="2">
        <f t="shared" si="4"/>
        <v>53000</v>
      </c>
      <c r="J27" s="2">
        <f t="shared" si="5"/>
        <v>53000</v>
      </c>
      <c r="K27" s="2"/>
      <c r="L27" s="2"/>
      <c r="M27" s="2">
        <f t="shared" si="17"/>
        <v>0</v>
      </c>
      <c r="N27" s="2">
        <f t="shared" si="18"/>
        <v>53000</v>
      </c>
      <c r="O27" s="2">
        <f t="shared" si="19"/>
        <v>53000</v>
      </c>
    </row>
    <row r="28" spans="1:15" x14ac:dyDescent="0.2">
      <c r="A28" s="21"/>
      <c r="B28" s="17" t="s">
        <v>17</v>
      </c>
      <c r="C28" s="2"/>
      <c r="D28" s="2">
        <v>18000</v>
      </c>
      <c r="E28" s="2">
        <f t="shared" si="16"/>
        <v>18000</v>
      </c>
      <c r="F28" s="2"/>
      <c r="G28" s="2"/>
      <c r="H28" s="2">
        <f t="shared" si="3"/>
        <v>0</v>
      </c>
      <c r="I28" s="2">
        <f t="shared" si="4"/>
        <v>18000</v>
      </c>
      <c r="J28" s="2">
        <f t="shared" si="5"/>
        <v>18000</v>
      </c>
      <c r="K28" s="2"/>
      <c r="L28" s="2"/>
      <c r="M28" s="2">
        <f t="shared" si="17"/>
        <v>0</v>
      </c>
      <c r="N28" s="2">
        <f t="shared" si="18"/>
        <v>18000</v>
      </c>
      <c r="O28" s="2">
        <f t="shared" si="19"/>
        <v>18000</v>
      </c>
    </row>
    <row r="29" spans="1:15" x14ac:dyDescent="0.2">
      <c r="A29" s="21"/>
      <c r="B29" s="17" t="s">
        <v>55</v>
      </c>
      <c r="C29" s="9">
        <v>170232</v>
      </c>
      <c r="D29" s="9"/>
      <c r="E29" s="9">
        <f t="shared" si="16"/>
        <v>170232</v>
      </c>
      <c r="F29" s="2"/>
      <c r="G29" s="2"/>
      <c r="H29" s="2">
        <f t="shared" si="3"/>
        <v>170232</v>
      </c>
      <c r="I29" s="2">
        <f t="shared" si="4"/>
        <v>0</v>
      </c>
      <c r="J29" s="2">
        <f t="shared" si="5"/>
        <v>170232</v>
      </c>
      <c r="K29" s="2"/>
      <c r="L29" s="2"/>
      <c r="M29" s="2">
        <f t="shared" si="17"/>
        <v>170232</v>
      </c>
      <c r="N29" s="2">
        <f t="shared" si="18"/>
        <v>0</v>
      </c>
      <c r="O29" s="2">
        <f t="shared" si="19"/>
        <v>170232</v>
      </c>
    </row>
    <row r="30" spans="1:15" x14ac:dyDescent="0.2">
      <c r="A30" s="21"/>
      <c r="B30" s="17" t="s">
        <v>33</v>
      </c>
      <c r="C30" s="9">
        <v>64000</v>
      </c>
      <c r="D30" s="2"/>
      <c r="E30" s="2">
        <f t="shared" ref="E30:E35" si="23">SUM(C30:D30)</f>
        <v>64000</v>
      </c>
      <c r="F30" s="2">
        <v>-2000</v>
      </c>
      <c r="G30" s="2"/>
      <c r="H30" s="2">
        <f t="shared" si="3"/>
        <v>62000</v>
      </c>
      <c r="I30" s="2">
        <f t="shared" si="4"/>
        <v>0</v>
      </c>
      <c r="J30" s="2">
        <f t="shared" si="5"/>
        <v>62000</v>
      </c>
      <c r="K30" s="2">
        <f>5000+4800</f>
        <v>9800</v>
      </c>
      <c r="L30" s="2"/>
      <c r="M30" s="2">
        <f t="shared" si="17"/>
        <v>71800</v>
      </c>
      <c r="N30" s="2">
        <f t="shared" si="18"/>
        <v>0</v>
      </c>
      <c r="O30" s="2">
        <f t="shared" si="19"/>
        <v>71800</v>
      </c>
    </row>
    <row r="31" spans="1:15" x14ac:dyDescent="0.2">
      <c r="A31" s="21"/>
      <c r="B31" s="17" t="s">
        <v>53</v>
      </c>
      <c r="C31" s="2"/>
      <c r="D31" s="2">
        <v>66400</v>
      </c>
      <c r="E31" s="2">
        <f t="shared" si="23"/>
        <v>66400</v>
      </c>
      <c r="F31" s="2"/>
      <c r="G31" s="2">
        <v>-2000</v>
      </c>
      <c r="H31" s="2">
        <f t="shared" si="3"/>
        <v>0</v>
      </c>
      <c r="I31" s="2">
        <f t="shared" si="4"/>
        <v>64400</v>
      </c>
      <c r="J31" s="2">
        <f t="shared" si="5"/>
        <v>64400</v>
      </c>
      <c r="K31" s="2"/>
      <c r="L31" s="2">
        <f>5500+9000</f>
        <v>14500</v>
      </c>
      <c r="M31" s="2">
        <f t="shared" si="17"/>
        <v>0</v>
      </c>
      <c r="N31" s="2">
        <f t="shared" si="18"/>
        <v>78900</v>
      </c>
      <c r="O31" s="2">
        <f t="shared" si="19"/>
        <v>78900</v>
      </c>
    </row>
    <row r="32" spans="1:15" x14ac:dyDescent="0.2">
      <c r="A32" s="21"/>
      <c r="B32" s="17" t="s">
        <v>46</v>
      </c>
      <c r="C32" s="2"/>
      <c r="D32" s="2">
        <v>47500</v>
      </c>
      <c r="E32" s="2">
        <f t="shared" si="23"/>
        <v>47500</v>
      </c>
      <c r="F32" s="2"/>
      <c r="G32" s="2">
        <v>-2000</v>
      </c>
      <c r="H32" s="2">
        <f t="shared" si="3"/>
        <v>0</v>
      </c>
      <c r="I32" s="2">
        <f t="shared" si="4"/>
        <v>45500</v>
      </c>
      <c r="J32" s="2">
        <f t="shared" si="5"/>
        <v>45500</v>
      </c>
      <c r="K32" s="2"/>
      <c r="L32" s="2">
        <v>12500</v>
      </c>
      <c r="M32" s="2">
        <f t="shared" si="17"/>
        <v>0</v>
      </c>
      <c r="N32" s="2">
        <f t="shared" si="18"/>
        <v>58000</v>
      </c>
      <c r="O32" s="2">
        <f t="shared" si="19"/>
        <v>58000</v>
      </c>
    </row>
    <row r="33" spans="1:15" x14ac:dyDescent="0.2">
      <c r="A33" s="21"/>
      <c r="B33" s="17" t="s">
        <v>37</v>
      </c>
      <c r="C33" s="2">
        <v>250000</v>
      </c>
      <c r="D33" s="2"/>
      <c r="E33" s="2">
        <f t="shared" si="23"/>
        <v>250000</v>
      </c>
      <c r="F33" s="2"/>
      <c r="G33" s="2"/>
      <c r="H33" s="2">
        <f t="shared" si="3"/>
        <v>250000</v>
      </c>
      <c r="I33" s="2">
        <f t="shared" si="4"/>
        <v>0</v>
      </c>
      <c r="J33" s="2">
        <f t="shared" si="5"/>
        <v>250000</v>
      </c>
      <c r="K33" s="2"/>
      <c r="L33" s="2"/>
      <c r="M33" s="2">
        <f t="shared" si="17"/>
        <v>250000</v>
      </c>
      <c r="N33" s="2">
        <f t="shared" si="18"/>
        <v>0</v>
      </c>
      <c r="O33" s="2">
        <f t="shared" si="19"/>
        <v>250000</v>
      </c>
    </row>
    <row r="34" spans="1:15" x14ac:dyDescent="0.2">
      <c r="A34" s="4"/>
      <c r="B34" s="17" t="s">
        <v>36</v>
      </c>
      <c r="C34" s="2"/>
      <c r="D34" s="2">
        <v>450</v>
      </c>
      <c r="E34" s="2">
        <f t="shared" si="23"/>
        <v>450</v>
      </c>
      <c r="F34" s="2"/>
      <c r="G34" s="2"/>
      <c r="H34" s="2">
        <f t="shared" si="3"/>
        <v>0</v>
      </c>
      <c r="I34" s="2">
        <f t="shared" si="4"/>
        <v>450</v>
      </c>
      <c r="J34" s="2">
        <f t="shared" si="5"/>
        <v>450</v>
      </c>
      <c r="K34" s="2"/>
      <c r="L34" s="2"/>
      <c r="M34" s="2">
        <f t="shared" si="17"/>
        <v>0</v>
      </c>
      <c r="N34" s="2">
        <f t="shared" si="18"/>
        <v>450</v>
      </c>
      <c r="O34" s="2">
        <f t="shared" si="19"/>
        <v>450</v>
      </c>
    </row>
    <row r="35" spans="1:15" x14ac:dyDescent="0.2">
      <c r="A35" s="4"/>
      <c r="B35" s="17" t="s">
        <v>44</v>
      </c>
      <c r="C35" s="2"/>
      <c r="D35" s="2">
        <v>60000</v>
      </c>
      <c r="E35" s="2">
        <f t="shared" si="23"/>
        <v>60000</v>
      </c>
      <c r="F35" s="2"/>
      <c r="G35" s="2"/>
      <c r="H35" s="2">
        <f t="shared" si="3"/>
        <v>0</v>
      </c>
      <c r="I35" s="2">
        <f t="shared" si="4"/>
        <v>60000</v>
      </c>
      <c r="J35" s="2">
        <f t="shared" si="5"/>
        <v>60000</v>
      </c>
      <c r="K35" s="2"/>
      <c r="L35" s="2"/>
      <c r="M35" s="2">
        <f t="shared" si="17"/>
        <v>0</v>
      </c>
      <c r="N35" s="2">
        <f t="shared" si="18"/>
        <v>60000</v>
      </c>
      <c r="O35" s="2">
        <f t="shared" si="19"/>
        <v>60000</v>
      </c>
    </row>
    <row r="36" spans="1:15" x14ac:dyDescent="0.2">
      <c r="A36" s="4"/>
      <c r="B36" s="17" t="s">
        <v>45</v>
      </c>
      <c r="C36" s="3"/>
      <c r="D36" s="2">
        <v>60000</v>
      </c>
      <c r="E36" s="2">
        <f t="shared" ref="E36:E46" si="24">SUM(C36:D36)</f>
        <v>60000</v>
      </c>
      <c r="F36" s="2"/>
      <c r="G36" s="2"/>
      <c r="H36" s="2">
        <f t="shared" si="3"/>
        <v>0</v>
      </c>
      <c r="I36" s="2">
        <f t="shared" si="4"/>
        <v>60000</v>
      </c>
      <c r="J36" s="2">
        <f t="shared" si="5"/>
        <v>60000</v>
      </c>
      <c r="K36" s="2"/>
      <c r="L36" s="2"/>
      <c r="M36" s="2">
        <f t="shared" si="17"/>
        <v>0</v>
      </c>
      <c r="N36" s="2">
        <f t="shared" si="18"/>
        <v>60000</v>
      </c>
      <c r="O36" s="2">
        <f t="shared" si="19"/>
        <v>60000</v>
      </c>
    </row>
    <row r="37" spans="1:15" x14ac:dyDescent="0.2">
      <c r="A37" s="4"/>
      <c r="B37" s="17" t="s">
        <v>38</v>
      </c>
      <c r="C37" s="3"/>
      <c r="D37" s="2">
        <v>695000</v>
      </c>
      <c r="E37" s="2">
        <f t="shared" si="24"/>
        <v>695000</v>
      </c>
      <c r="F37" s="2"/>
      <c r="G37" s="2"/>
      <c r="H37" s="2">
        <f t="shared" si="3"/>
        <v>0</v>
      </c>
      <c r="I37" s="2">
        <f t="shared" si="4"/>
        <v>695000</v>
      </c>
      <c r="J37" s="2">
        <f t="shared" si="5"/>
        <v>695000</v>
      </c>
      <c r="K37" s="2"/>
      <c r="L37" s="2">
        <f>18360+85000</f>
        <v>103360</v>
      </c>
      <c r="M37" s="2">
        <f t="shared" si="17"/>
        <v>0</v>
      </c>
      <c r="N37" s="2">
        <f t="shared" si="18"/>
        <v>798360</v>
      </c>
      <c r="O37" s="2">
        <f t="shared" si="19"/>
        <v>798360</v>
      </c>
    </row>
    <row r="38" spans="1:15" x14ac:dyDescent="0.2">
      <c r="A38" s="4"/>
      <c r="B38" s="17" t="s">
        <v>50</v>
      </c>
      <c r="C38" s="3"/>
      <c r="D38" s="2">
        <v>180000</v>
      </c>
      <c r="E38" s="2">
        <f t="shared" si="24"/>
        <v>180000</v>
      </c>
      <c r="F38" s="2"/>
      <c r="G38" s="2">
        <v>-20000</v>
      </c>
      <c r="H38" s="2">
        <f t="shared" si="3"/>
        <v>0</v>
      </c>
      <c r="I38" s="2">
        <f t="shared" si="4"/>
        <v>160000</v>
      </c>
      <c r="J38" s="2">
        <f t="shared" si="5"/>
        <v>160000</v>
      </c>
      <c r="K38" s="2"/>
      <c r="L38" s="2">
        <v>4500</v>
      </c>
      <c r="M38" s="2">
        <f t="shared" si="17"/>
        <v>0</v>
      </c>
      <c r="N38" s="2">
        <f t="shared" si="18"/>
        <v>164500</v>
      </c>
      <c r="O38" s="2">
        <f t="shared" si="19"/>
        <v>164500</v>
      </c>
    </row>
    <row r="39" spans="1:15" x14ac:dyDescent="0.2">
      <c r="A39" s="4"/>
      <c r="B39" s="17" t="s">
        <v>39</v>
      </c>
      <c r="C39" s="3"/>
      <c r="D39" s="2">
        <v>21000</v>
      </c>
      <c r="E39" s="2">
        <f t="shared" si="24"/>
        <v>21000</v>
      </c>
      <c r="F39" s="2"/>
      <c r="G39" s="2"/>
      <c r="H39" s="2">
        <f t="shared" si="3"/>
        <v>0</v>
      </c>
      <c r="I39" s="2">
        <f t="shared" si="4"/>
        <v>21000</v>
      </c>
      <c r="J39" s="2">
        <f t="shared" si="5"/>
        <v>21000</v>
      </c>
      <c r="K39" s="2"/>
      <c r="L39" s="2"/>
      <c r="M39" s="2">
        <f t="shared" si="17"/>
        <v>0</v>
      </c>
      <c r="N39" s="2">
        <f t="shared" si="18"/>
        <v>21000</v>
      </c>
      <c r="O39" s="2">
        <f t="shared" si="19"/>
        <v>21000</v>
      </c>
    </row>
    <row r="40" spans="1:15" x14ac:dyDescent="0.2">
      <c r="A40" s="4"/>
      <c r="B40" s="17" t="s">
        <v>40</v>
      </c>
      <c r="C40" s="3"/>
      <c r="D40" s="2">
        <v>15000</v>
      </c>
      <c r="E40" s="2">
        <f t="shared" si="24"/>
        <v>15000</v>
      </c>
      <c r="F40" s="2"/>
      <c r="G40" s="2"/>
      <c r="H40" s="2">
        <f t="shared" si="3"/>
        <v>0</v>
      </c>
      <c r="I40" s="2">
        <f t="shared" si="4"/>
        <v>15000</v>
      </c>
      <c r="J40" s="2">
        <f t="shared" si="5"/>
        <v>15000</v>
      </c>
      <c r="K40" s="2"/>
      <c r="L40" s="2"/>
      <c r="M40" s="2">
        <f t="shared" si="17"/>
        <v>0</v>
      </c>
      <c r="N40" s="2">
        <f t="shared" si="18"/>
        <v>15000</v>
      </c>
      <c r="O40" s="2">
        <f t="shared" si="19"/>
        <v>15000</v>
      </c>
    </row>
    <row r="41" spans="1:15" x14ac:dyDescent="0.2">
      <c r="A41" s="4"/>
      <c r="B41" s="17" t="s">
        <v>41</v>
      </c>
      <c r="C41" s="3"/>
      <c r="D41" s="2">
        <v>60000</v>
      </c>
      <c r="E41" s="2">
        <f t="shared" si="24"/>
        <v>60000</v>
      </c>
      <c r="F41" s="2"/>
      <c r="G41" s="2"/>
      <c r="H41" s="2">
        <f t="shared" si="3"/>
        <v>0</v>
      </c>
      <c r="I41" s="2">
        <f t="shared" si="4"/>
        <v>60000</v>
      </c>
      <c r="J41" s="2">
        <f t="shared" si="5"/>
        <v>60000</v>
      </c>
      <c r="K41" s="2"/>
      <c r="L41" s="2"/>
      <c r="M41" s="2">
        <f t="shared" si="17"/>
        <v>0</v>
      </c>
      <c r="N41" s="2">
        <f t="shared" si="18"/>
        <v>60000</v>
      </c>
      <c r="O41" s="2">
        <f t="shared" si="19"/>
        <v>60000</v>
      </c>
    </row>
    <row r="42" spans="1:15" x14ac:dyDescent="0.2">
      <c r="A42" s="4"/>
      <c r="B42" s="17" t="s">
        <v>42</v>
      </c>
      <c r="C42" s="3"/>
      <c r="D42" s="2">
        <v>8500</v>
      </c>
      <c r="E42" s="2">
        <f t="shared" si="24"/>
        <v>8500</v>
      </c>
      <c r="F42" s="2"/>
      <c r="G42" s="2"/>
      <c r="H42" s="2">
        <f t="shared" si="3"/>
        <v>0</v>
      </c>
      <c r="I42" s="2">
        <f t="shared" si="4"/>
        <v>8500</v>
      </c>
      <c r="J42" s="2">
        <f t="shared" si="5"/>
        <v>8500</v>
      </c>
      <c r="K42" s="2"/>
      <c r="L42" s="2"/>
      <c r="M42" s="2">
        <f t="shared" si="17"/>
        <v>0</v>
      </c>
      <c r="N42" s="2">
        <f t="shared" si="18"/>
        <v>8500</v>
      </c>
      <c r="O42" s="2">
        <f t="shared" si="19"/>
        <v>8500</v>
      </c>
    </row>
    <row r="43" spans="1:15" x14ac:dyDescent="0.2">
      <c r="A43" s="4"/>
      <c r="B43" s="17" t="s">
        <v>54</v>
      </c>
      <c r="C43" s="3"/>
      <c r="D43" s="2">
        <v>1504</v>
      </c>
      <c r="E43" s="2">
        <f t="shared" si="24"/>
        <v>1504</v>
      </c>
      <c r="F43" s="2"/>
      <c r="G43" s="2"/>
      <c r="H43" s="2">
        <f t="shared" si="3"/>
        <v>0</v>
      </c>
      <c r="I43" s="2">
        <f t="shared" si="4"/>
        <v>1504</v>
      </c>
      <c r="J43" s="2">
        <f t="shared" si="5"/>
        <v>1504</v>
      </c>
      <c r="K43" s="2"/>
      <c r="L43" s="2"/>
      <c r="M43" s="2">
        <f t="shared" si="17"/>
        <v>0</v>
      </c>
      <c r="N43" s="2">
        <f t="shared" si="18"/>
        <v>1504</v>
      </c>
      <c r="O43" s="2">
        <f t="shared" si="19"/>
        <v>1504</v>
      </c>
    </row>
    <row r="44" spans="1:15" x14ac:dyDescent="0.2">
      <c r="A44" s="4"/>
      <c r="B44" s="17" t="s">
        <v>52</v>
      </c>
      <c r="C44" s="3"/>
      <c r="D44" s="2">
        <v>5000</v>
      </c>
      <c r="E44" s="2">
        <f t="shared" si="24"/>
        <v>5000</v>
      </c>
      <c r="F44" s="2"/>
      <c r="G44" s="2"/>
      <c r="H44" s="2">
        <f t="shared" si="3"/>
        <v>0</v>
      </c>
      <c r="I44" s="2">
        <f t="shared" si="4"/>
        <v>5000</v>
      </c>
      <c r="J44" s="2">
        <f t="shared" si="5"/>
        <v>5000</v>
      </c>
      <c r="K44" s="2"/>
      <c r="L44" s="2"/>
      <c r="M44" s="2">
        <f t="shared" si="17"/>
        <v>0</v>
      </c>
      <c r="N44" s="2">
        <f t="shared" si="18"/>
        <v>5000</v>
      </c>
      <c r="O44" s="2">
        <f t="shared" si="19"/>
        <v>5000</v>
      </c>
    </row>
    <row r="45" spans="1:15" x14ac:dyDescent="0.2">
      <c r="A45" s="4"/>
      <c r="B45" s="22" t="s">
        <v>58</v>
      </c>
      <c r="C45" s="3"/>
      <c r="D45" s="2">
        <v>1929</v>
      </c>
      <c r="E45" s="2">
        <f t="shared" si="24"/>
        <v>1929</v>
      </c>
      <c r="F45" s="2"/>
      <c r="G45" s="2"/>
      <c r="H45" s="2">
        <f t="shared" si="3"/>
        <v>0</v>
      </c>
      <c r="I45" s="2">
        <f t="shared" si="4"/>
        <v>1929</v>
      </c>
      <c r="J45" s="2">
        <f t="shared" si="5"/>
        <v>1929</v>
      </c>
      <c r="K45" s="2"/>
      <c r="L45" s="2">
        <v>4266</v>
      </c>
      <c r="M45" s="2">
        <f t="shared" si="17"/>
        <v>0</v>
      </c>
      <c r="N45" s="2">
        <f t="shared" si="18"/>
        <v>6195</v>
      </c>
      <c r="O45" s="2">
        <f t="shared" si="19"/>
        <v>6195</v>
      </c>
    </row>
    <row r="46" spans="1:15" x14ac:dyDescent="0.2">
      <c r="A46" s="4"/>
      <c r="B46" s="22" t="s">
        <v>59</v>
      </c>
      <c r="C46" s="3"/>
      <c r="D46" s="2">
        <v>3597</v>
      </c>
      <c r="E46" s="2">
        <f t="shared" si="24"/>
        <v>3597</v>
      </c>
      <c r="F46" s="2"/>
      <c r="G46" s="2"/>
      <c r="H46" s="2">
        <f t="shared" si="3"/>
        <v>0</v>
      </c>
      <c r="I46" s="2">
        <f t="shared" si="4"/>
        <v>3597</v>
      </c>
      <c r="J46" s="2">
        <f t="shared" si="5"/>
        <v>3597</v>
      </c>
      <c r="K46" s="2"/>
      <c r="L46" s="2">
        <v>7674</v>
      </c>
      <c r="M46" s="2">
        <f t="shared" si="17"/>
        <v>0</v>
      </c>
      <c r="N46" s="2">
        <f t="shared" si="18"/>
        <v>11271</v>
      </c>
      <c r="O46" s="2">
        <f t="shared" si="19"/>
        <v>11271</v>
      </c>
    </row>
    <row r="47" spans="1:15" x14ac:dyDescent="0.2">
      <c r="A47" s="4"/>
      <c r="B47" s="22" t="s">
        <v>73</v>
      </c>
      <c r="C47" s="3"/>
      <c r="D47" s="2"/>
      <c r="E47" s="2"/>
      <c r="F47" s="2"/>
      <c r="G47" s="2"/>
      <c r="H47" s="2"/>
      <c r="I47" s="2"/>
      <c r="J47" s="2"/>
      <c r="K47" s="2"/>
      <c r="L47" s="2">
        <v>4000</v>
      </c>
      <c r="M47" s="2">
        <f t="shared" ref="M47" si="25">+H47+K47</f>
        <v>0</v>
      </c>
      <c r="N47" s="2">
        <f t="shared" ref="N47" si="26">+I47+L47</f>
        <v>4000</v>
      </c>
      <c r="O47" s="2">
        <f t="shared" ref="O47" si="27">+M47+N47</f>
        <v>4000</v>
      </c>
    </row>
    <row r="48" spans="1:15" x14ac:dyDescent="0.2">
      <c r="A48" s="4"/>
      <c r="B48" s="22"/>
      <c r="C48" s="3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1:15" x14ac:dyDescent="0.2">
      <c r="A49" s="4"/>
      <c r="B49" s="18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 x14ac:dyDescent="0.2">
      <c r="A50" s="4"/>
      <c r="B50" s="19" t="s">
        <v>25</v>
      </c>
      <c r="C50" s="7"/>
      <c r="D50" s="7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 x14ac:dyDescent="0.2">
      <c r="A51" s="4"/>
      <c r="B51" s="14" t="s">
        <v>15</v>
      </c>
      <c r="C51" s="2">
        <v>92968</v>
      </c>
      <c r="D51" s="7"/>
      <c r="E51" s="2">
        <f t="shared" ref="E51:E58" si="28">SUM(C51:D51)</f>
        <v>92968</v>
      </c>
      <c r="F51" s="2"/>
      <c r="G51" s="2"/>
      <c r="H51" s="2">
        <f t="shared" si="3"/>
        <v>92968</v>
      </c>
      <c r="I51" s="2">
        <f t="shared" si="4"/>
        <v>0</v>
      </c>
      <c r="J51" s="2">
        <f t="shared" si="5"/>
        <v>92968</v>
      </c>
      <c r="K51" s="2"/>
      <c r="L51" s="2"/>
      <c r="M51" s="2">
        <f t="shared" ref="M51:M60" si="29">+H51+K51</f>
        <v>92968</v>
      </c>
      <c r="N51" s="2">
        <f t="shared" ref="N51:N60" si="30">+I51+L51</f>
        <v>0</v>
      </c>
      <c r="O51" s="2">
        <f t="shared" ref="O51:O60" si="31">+M51+N51</f>
        <v>92968</v>
      </c>
    </row>
    <row r="52" spans="1:15" x14ac:dyDescent="0.2">
      <c r="A52" s="4"/>
      <c r="B52" s="17" t="s">
        <v>63</v>
      </c>
      <c r="C52" s="23">
        <v>28382</v>
      </c>
      <c r="D52" s="7"/>
      <c r="E52" s="2">
        <f t="shared" si="28"/>
        <v>28382</v>
      </c>
      <c r="F52" s="2"/>
      <c r="G52" s="2"/>
      <c r="H52" s="2">
        <f t="shared" si="3"/>
        <v>28382</v>
      </c>
      <c r="I52" s="2">
        <f t="shared" si="4"/>
        <v>0</v>
      </c>
      <c r="J52" s="2">
        <f t="shared" si="5"/>
        <v>28382</v>
      </c>
      <c r="K52" s="2"/>
      <c r="L52" s="2"/>
      <c r="M52" s="2">
        <f t="shared" si="29"/>
        <v>28382</v>
      </c>
      <c r="N52" s="2">
        <f t="shared" si="30"/>
        <v>0</v>
      </c>
      <c r="O52" s="2">
        <f t="shared" si="31"/>
        <v>28382</v>
      </c>
    </row>
    <row r="53" spans="1:15" x14ac:dyDescent="0.2">
      <c r="A53" s="4"/>
      <c r="B53" s="14" t="s">
        <v>9</v>
      </c>
      <c r="C53" s="23">
        <v>160234</v>
      </c>
      <c r="D53" s="7"/>
      <c r="E53" s="2">
        <f t="shared" si="28"/>
        <v>160234</v>
      </c>
      <c r="F53" s="2"/>
      <c r="G53" s="2"/>
      <c r="H53" s="2">
        <f t="shared" si="3"/>
        <v>160234</v>
      </c>
      <c r="I53" s="2">
        <f t="shared" si="4"/>
        <v>0</v>
      </c>
      <c r="J53" s="2">
        <f t="shared" si="5"/>
        <v>160234</v>
      </c>
      <c r="K53" s="2"/>
      <c r="L53" s="2"/>
      <c r="M53" s="2">
        <f t="shared" si="29"/>
        <v>160234</v>
      </c>
      <c r="N53" s="2">
        <f t="shared" si="30"/>
        <v>0</v>
      </c>
      <c r="O53" s="2">
        <f t="shared" si="31"/>
        <v>160234</v>
      </c>
    </row>
    <row r="54" spans="1:15" x14ac:dyDescent="0.2">
      <c r="A54" s="4"/>
      <c r="B54" s="14" t="s">
        <v>13</v>
      </c>
      <c r="C54" s="2">
        <v>274396</v>
      </c>
      <c r="D54" s="2"/>
      <c r="E54" s="2">
        <f t="shared" si="28"/>
        <v>274396</v>
      </c>
      <c r="F54" s="2"/>
      <c r="G54" s="2"/>
      <c r="H54" s="2">
        <f t="shared" si="3"/>
        <v>274396</v>
      </c>
      <c r="I54" s="2">
        <f t="shared" si="4"/>
        <v>0</v>
      </c>
      <c r="J54" s="2">
        <f t="shared" si="5"/>
        <v>274396</v>
      </c>
      <c r="K54" s="2"/>
      <c r="L54" s="2"/>
      <c r="M54" s="2">
        <f t="shared" si="29"/>
        <v>274396</v>
      </c>
      <c r="N54" s="2">
        <f t="shared" si="30"/>
        <v>0</v>
      </c>
      <c r="O54" s="2">
        <f t="shared" si="31"/>
        <v>274396</v>
      </c>
    </row>
    <row r="55" spans="1:15" x14ac:dyDescent="0.2">
      <c r="A55" s="4"/>
      <c r="B55" s="17" t="s">
        <v>56</v>
      </c>
      <c r="C55" s="2">
        <v>159</v>
      </c>
      <c r="D55" s="2"/>
      <c r="E55" s="2">
        <f t="shared" si="28"/>
        <v>159</v>
      </c>
      <c r="F55" s="2"/>
      <c r="G55" s="2"/>
      <c r="H55" s="2">
        <f t="shared" si="3"/>
        <v>159</v>
      </c>
      <c r="I55" s="2">
        <f t="shared" si="4"/>
        <v>0</v>
      </c>
      <c r="J55" s="2">
        <f t="shared" si="5"/>
        <v>159</v>
      </c>
      <c r="K55" s="2"/>
      <c r="L55" s="2"/>
      <c r="M55" s="2">
        <f t="shared" si="29"/>
        <v>159</v>
      </c>
      <c r="N55" s="2">
        <f t="shared" si="30"/>
        <v>0</v>
      </c>
      <c r="O55" s="2">
        <f t="shared" si="31"/>
        <v>159</v>
      </c>
    </row>
    <row r="56" spans="1:15" x14ac:dyDescent="0.2">
      <c r="A56" s="4"/>
      <c r="B56" s="14" t="s">
        <v>12</v>
      </c>
      <c r="C56" s="2">
        <v>471164</v>
      </c>
      <c r="D56" s="2"/>
      <c r="E56" s="2">
        <f t="shared" si="28"/>
        <v>471164</v>
      </c>
      <c r="F56" s="2"/>
      <c r="G56" s="2"/>
      <c r="H56" s="2">
        <f t="shared" si="3"/>
        <v>471164</v>
      </c>
      <c r="I56" s="2">
        <f t="shared" si="4"/>
        <v>0</v>
      </c>
      <c r="J56" s="2">
        <f t="shared" si="5"/>
        <v>471164</v>
      </c>
      <c r="K56" s="2"/>
      <c r="L56" s="2"/>
      <c r="M56" s="2">
        <f t="shared" si="29"/>
        <v>471164</v>
      </c>
      <c r="N56" s="2">
        <f t="shared" si="30"/>
        <v>0</v>
      </c>
      <c r="O56" s="2">
        <f t="shared" si="31"/>
        <v>471164</v>
      </c>
    </row>
    <row r="57" spans="1:15" x14ac:dyDescent="0.2">
      <c r="A57" s="4"/>
      <c r="B57" s="14" t="s">
        <v>14</v>
      </c>
      <c r="C57" s="2">
        <v>76381</v>
      </c>
      <c r="D57" s="2"/>
      <c r="E57" s="2">
        <f t="shared" si="28"/>
        <v>76381</v>
      </c>
      <c r="F57" s="2"/>
      <c r="G57" s="2"/>
      <c r="H57" s="2">
        <f t="shared" si="3"/>
        <v>76381</v>
      </c>
      <c r="I57" s="2">
        <f t="shared" si="4"/>
        <v>0</v>
      </c>
      <c r="J57" s="2">
        <f t="shared" si="5"/>
        <v>76381</v>
      </c>
      <c r="K57" s="2"/>
      <c r="L57" s="2"/>
      <c r="M57" s="2">
        <f t="shared" si="29"/>
        <v>76381</v>
      </c>
      <c r="N57" s="2">
        <f t="shared" si="30"/>
        <v>0</v>
      </c>
      <c r="O57" s="2">
        <f t="shared" si="31"/>
        <v>76381</v>
      </c>
    </row>
    <row r="58" spans="1:15" x14ac:dyDescent="0.2">
      <c r="A58" s="4"/>
      <c r="B58" s="17" t="s">
        <v>18</v>
      </c>
      <c r="C58" s="2">
        <v>22584</v>
      </c>
      <c r="D58" s="2"/>
      <c r="E58" s="2">
        <f t="shared" si="28"/>
        <v>22584</v>
      </c>
      <c r="F58" s="2"/>
      <c r="G58" s="2"/>
      <c r="H58" s="2">
        <f t="shared" si="3"/>
        <v>22584</v>
      </c>
      <c r="I58" s="2">
        <f t="shared" si="4"/>
        <v>0</v>
      </c>
      <c r="J58" s="2">
        <f t="shared" si="5"/>
        <v>22584</v>
      </c>
      <c r="K58" s="2"/>
      <c r="L58" s="2"/>
      <c r="M58" s="2">
        <f t="shared" si="29"/>
        <v>22584</v>
      </c>
      <c r="N58" s="2">
        <f t="shared" si="30"/>
        <v>0</v>
      </c>
      <c r="O58" s="2">
        <f t="shared" si="31"/>
        <v>22584</v>
      </c>
    </row>
    <row r="59" spans="1:15" x14ac:dyDescent="0.2">
      <c r="A59" s="4"/>
      <c r="B59" s="17"/>
      <c r="C59" s="2"/>
      <c r="D59" s="2"/>
      <c r="E59" s="2"/>
      <c r="F59" s="2"/>
      <c r="G59" s="2"/>
      <c r="H59" s="2">
        <f t="shared" si="3"/>
        <v>0</v>
      </c>
      <c r="I59" s="2">
        <f t="shared" si="4"/>
        <v>0</v>
      </c>
      <c r="J59" s="2">
        <f t="shared" si="5"/>
        <v>0</v>
      </c>
      <c r="K59" s="2"/>
      <c r="L59" s="2"/>
      <c r="M59" s="2">
        <f t="shared" si="29"/>
        <v>0</v>
      </c>
      <c r="N59" s="2">
        <f t="shared" si="30"/>
        <v>0</v>
      </c>
      <c r="O59" s="2">
        <f t="shared" si="31"/>
        <v>0</v>
      </c>
    </row>
    <row r="60" spans="1:15" x14ac:dyDescent="0.2">
      <c r="A60" s="4"/>
      <c r="B60" s="16" t="s">
        <v>27</v>
      </c>
      <c r="C60" s="2"/>
      <c r="D60" s="2">
        <v>255000</v>
      </c>
      <c r="E60" s="2">
        <f>SUM(C60:D60)</f>
        <v>255000</v>
      </c>
      <c r="F60" s="2"/>
      <c r="G60" s="2">
        <f>-7977+120</f>
        <v>-7857</v>
      </c>
      <c r="H60" s="2">
        <f t="shared" si="3"/>
        <v>0</v>
      </c>
      <c r="I60" s="2">
        <f t="shared" si="4"/>
        <v>247143</v>
      </c>
      <c r="J60" s="2">
        <f t="shared" si="5"/>
        <v>247143</v>
      </c>
      <c r="K60" s="2"/>
      <c r="L60" s="2">
        <f>-1100-500-6100</f>
        <v>-7700</v>
      </c>
      <c r="M60" s="2">
        <f t="shared" si="29"/>
        <v>0</v>
      </c>
      <c r="N60" s="2">
        <f t="shared" si="30"/>
        <v>239443</v>
      </c>
      <c r="O60" s="2">
        <f t="shared" si="31"/>
        <v>239443</v>
      </c>
    </row>
    <row r="61" spans="1:15" x14ac:dyDescent="0.2">
      <c r="A61" s="4"/>
      <c r="B61" s="16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  <row r="62" spans="1:15" x14ac:dyDescent="0.2">
      <c r="A62" s="4"/>
      <c r="B62" s="17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  <row r="63" spans="1:15" x14ac:dyDescent="0.2">
      <c r="A63" s="5" t="s">
        <v>28</v>
      </c>
      <c r="B63" s="16" t="s">
        <v>19</v>
      </c>
      <c r="C63" s="6">
        <f t="shared" ref="C63:J63" si="32">SUM(C65:C77)</f>
        <v>12723</v>
      </c>
      <c r="D63" s="6">
        <f t="shared" si="32"/>
        <v>82187</v>
      </c>
      <c r="E63" s="6">
        <f t="shared" si="32"/>
        <v>94910</v>
      </c>
      <c r="F63" s="6">
        <f t="shared" si="32"/>
        <v>0</v>
      </c>
      <c r="G63" s="6">
        <f t="shared" si="32"/>
        <v>0</v>
      </c>
      <c r="H63" s="6">
        <f t="shared" si="32"/>
        <v>12723</v>
      </c>
      <c r="I63" s="6">
        <f t="shared" si="32"/>
        <v>82187</v>
      </c>
      <c r="J63" s="6">
        <f t="shared" si="32"/>
        <v>94910</v>
      </c>
      <c r="K63" s="6">
        <f t="shared" ref="K63:N63" si="33">SUM(K65:K77)</f>
        <v>2091</v>
      </c>
      <c r="L63" s="6">
        <f t="shared" si="33"/>
        <v>14600</v>
      </c>
      <c r="M63" s="6">
        <f t="shared" si="33"/>
        <v>14814</v>
      </c>
      <c r="N63" s="6">
        <f t="shared" si="33"/>
        <v>96787</v>
      </c>
      <c r="O63" s="6">
        <f>SUM(O65:O77)</f>
        <v>111601</v>
      </c>
    </row>
    <row r="64" spans="1:15" x14ac:dyDescent="0.2">
      <c r="A64" s="5"/>
      <c r="B64" s="16"/>
      <c r="C64" s="6"/>
      <c r="D64" s="6"/>
      <c r="E64" s="6"/>
      <c r="F64" s="2"/>
      <c r="G64" s="2"/>
      <c r="H64" s="2"/>
      <c r="I64" s="2"/>
      <c r="J64" s="2"/>
      <c r="K64" s="2"/>
      <c r="L64" s="2"/>
      <c r="M64" s="2"/>
      <c r="N64" s="2"/>
      <c r="O64" s="2"/>
    </row>
    <row r="65" spans="1:15" x14ac:dyDescent="0.2">
      <c r="A65" s="5"/>
      <c r="B65" s="17" t="s">
        <v>31</v>
      </c>
      <c r="C65" s="2"/>
      <c r="D65" s="2">
        <v>17302</v>
      </c>
      <c r="E65" s="2">
        <f t="shared" ref="E65:E67" si="34">SUM(C65:D65)</f>
        <v>17302</v>
      </c>
      <c r="F65" s="2"/>
      <c r="G65" s="2"/>
      <c r="H65" s="2">
        <f t="shared" si="3"/>
        <v>0</v>
      </c>
      <c r="I65" s="2">
        <f t="shared" si="4"/>
        <v>17302</v>
      </c>
      <c r="J65" s="2">
        <f t="shared" si="5"/>
        <v>17302</v>
      </c>
      <c r="K65" s="2"/>
      <c r="L65" s="2"/>
      <c r="M65" s="2">
        <f t="shared" ref="M65:M72" si="35">+H65+K65</f>
        <v>0</v>
      </c>
      <c r="N65" s="2">
        <f t="shared" ref="N65:N72" si="36">+I65+L65</f>
        <v>17302</v>
      </c>
      <c r="O65" s="2">
        <f t="shared" ref="O65:O72" si="37">+M65+N65</f>
        <v>17302</v>
      </c>
    </row>
    <row r="66" spans="1:15" x14ac:dyDescent="0.2">
      <c r="A66" s="5"/>
      <c r="B66" s="17" t="s">
        <v>11</v>
      </c>
      <c r="C66" s="2"/>
      <c r="D66" s="2">
        <v>2000</v>
      </c>
      <c r="E66" s="2">
        <f t="shared" si="34"/>
        <v>2000</v>
      </c>
      <c r="F66" s="2"/>
      <c r="G66" s="2"/>
      <c r="H66" s="2">
        <f t="shared" si="3"/>
        <v>0</v>
      </c>
      <c r="I66" s="2">
        <f t="shared" si="4"/>
        <v>2000</v>
      </c>
      <c r="J66" s="2">
        <f t="shared" si="5"/>
        <v>2000</v>
      </c>
      <c r="K66" s="2"/>
      <c r="L66" s="2"/>
      <c r="M66" s="2">
        <f t="shared" si="35"/>
        <v>0</v>
      </c>
      <c r="N66" s="2">
        <f t="shared" si="36"/>
        <v>2000</v>
      </c>
      <c r="O66" s="2">
        <f t="shared" si="37"/>
        <v>2000</v>
      </c>
    </row>
    <row r="67" spans="1:15" x14ac:dyDescent="0.2">
      <c r="A67" s="5"/>
      <c r="B67" s="17" t="s">
        <v>48</v>
      </c>
      <c r="C67" s="2">
        <v>6823</v>
      </c>
      <c r="D67" s="2"/>
      <c r="E67" s="2">
        <f t="shared" si="34"/>
        <v>6823</v>
      </c>
      <c r="F67" s="2"/>
      <c r="G67" s="2"/>
      <c r="H67" s="2">
        <f t="shared" si="3"/>
        <v>6823</v>
      </c>
      <c r="I67" s="2">
        <f t="shared" si="4"/>
        <v>0</v>
      </c>
      <c r="J67" s="2">
        <f t="shared" si="5"/>
        <v>6823</v>
      </c>
      <c r="K67" s="2"/>
      <c r="L67" s="2"/>
      <c r="M67" s="2">
        <f t="shared" si="35"/>
        <v>6823</v>
      </c>
      <c r="N67" s="2">
        <f t="shared" si="36"/>
        <v>0</v>
      </c>
      <c r="O67" s="2">
        <f t="shared" si="37"/>
        <v>6823</v>
      </c>
    </row>
    <row r="68" spans="1:15" x14ac:dyDescent="0.2">
      <c r="A68" s="5"/>
      <c r="B68" s="17" t="s">
        <v>47</v>
      </c>
      <c r="C68" s="2"/>
      <c r="D68" s="2">
        <v>3672</v>
      </c>
      <c r="E68" s="2">
        <f>SUM(C68:D68)</f>
        <v>3672</v>
      </c>
      <c r="F68" s="2"/>
      <c r="G68" s="2"/>
      <c r="H68" s="2">
        <f t="shared" si="3"/>
        <v>0</v>
      </c>
      <c r="I68" s="2">
        <f t="shared" si="4"/>
        <v>3672</v>
      </c>
      <c r="J68" s="2">
        <f t="shared" si="5"/>
        <v>3672</v>
      </c>
      <c r="K68" s="2"/>
      <c r="L68" s="2"/>
      <c r="M68" s="2">
        <f t="shared" si="35"/>
        <v>0</v>
      </c>
      <c r="N68" s="2">
        <f t="shared" si="36"/>
        <v>3672</v>
      </c>
      <c r="O68" s="2">
        <f t="shared" si="37"/>
        <v>3672</v>
      </c>
    </row>
    <row r="69" spans="1:15" x14ac:dyDescent="0.2">
      <c r="A69" s="5"/>
      <c r="B69" s="17" t="s">
        <v>51</v>
      </c>
      <c r="C69" s="2"/>
      <c r="D69" s="2">
        <v>57213</v>
      </c>
      <c r="E69" s="2">
        <f t="shared" ref="E69:E71" si="38">SUM(C69:D69)</f>
        <v>57213</v>
      </c>
      <c r="F69" s="2"/>
      <c r="G69" s="2"/>
      <c r="H69" s="2">
        <f t="shared" si="3"/>
        <v>0</v>
      </c>
      <c r="I69" s="2">
        <f t="shared" si="4"/>
        <v>57213</v>
      </c>
      <c r="J69" s="2">
        <f t="shared" si="5"/>
        <v>57213</v>
      </c>
      <c r="K69" s="2"/>
      <c r="L69" s="2"/>
      <c r="M69" s="2">
        <f t="shared" si="35"/>
        <v>0</v>
      </c>
      <c r="N69" s="2">
        <f t="shared" si="36"/>
        <v>57213</v>
      </c>
      <c r="O69" s="2">
        <f t="shared" si="37"/>
        <v>57213</v>
      </c>
    </row>
    <row r="70" spans="1:15" x14ac:dyDescent="0.2">
      <c r="A70" s="5"/>
      <c r="B70" s="17" t="s">
        <v>10</v>
      </c>
      <c r="C70" s="2">
        <v>2900</v>
      </c>
      <c r="D70" s="2"/>
      <c r="E70" s="2">
        <f t="shared" si="38"/>
        <v>2900</v>
      </c>
      <c r="F70" s="2"/>
      <c r="G70" s="2"/>
      <c r="H70" s="2">
        <f t="shared" si="3"/>
        <v>2900</v>
      </c>
      <c r="I70" s="2">
        <f t="shared" si="4"/>
        <v>0</v>
      </c>
      <c r="J70" s="2">
        <f t="shared" si="5"/>
        <v>2900</v>
      </c>
      <c r="K70" s="2"/>
      <c r="L70" s="2"/>
      <c r="M70" s="2">
        <f t="shared" si="35"/>
        <v>2900</v>
      </c>
      <c r="N70" s="2">
        <f t="shared" si="36"/>
        <v>0</v>
      </c>
      <c r="O70" s="2">
        <f t="shared" si="37"/>
        <v>2900</v>
      </c>
    </row>
    <row r="71" spans="1:15" x14ac:dyDescent="0.2">
      <c r="A71" s="5"/>
      <c r="B71" s="17" t="s">
        <v>30</v>
      </c>
      <c r="C71" s="2">
        <v>3000</v>
      </c>
      <c r="D71" s="2"/>
      <c r="E71" s="2">
        <f t="shared" si="38"/>
        <v>3000</v>
      </c>
      <c r="F71" s="2"/>
      <c r="G71" s="2"/>
      <c r="H71" s="2">
        <f t="shared" si="3"/>
        <v>3000</v>
      </c>
      <c r="I71" s="2">
        <f t="shared" si="4"/>
        <v>0</v>
      </c>
      <c r="J71" s="2">
        <f t="shared" si="5"/>
        <v>3000</v>
      </c>
      <c r="K71" s="2"/>
      <c r="L71" s="2"/>
      <c r="M71" s="2">
        <f t="shared" si="35"/>
        <v>3000</v>
      </c>
      <c r="N71" s="2">
        <f t="shared" si="36"/>
        <v>0</v>
      </c>
      <c r="O71" s="2">
        <f t="shared" si="37"/>
        <v>3000</v>
      </c>
    </row>
    <row r="72" spans="1:15" x14ac:dyDescent="0.2">
      <c r="A72" s="5"/>
      <c r="B72" s="17" t="s">
        <v>43</v>
      </c>
      <c r="C72" s="9"/>
      <c r="D72" s="9">
        <v>2000</v>
      </c>
      <c r="E72" s="2">
        <f>SUM(C72:D72)</f>
        <v>2000</v>
      </c>
      <c r="F72" s="2"/>
      <c r="G72" s="2"/>
      <c r="H72" s="2">
        <f t="shared" si="3"/>
        <v>0</v>
      </c>
      <c r="I72" s="2">
        <f t="shared" si="4"/>
        <v>2000</v>
      </c>
      <c r="J72" s="2">
        <f t="shared" si="5"/>
        <v>2000</v>
      </c>
      <c r="K72" s="2"/>
      <c r="L72" s="2"/>
      <c r="M72" s="2">
        <f t="shared" si="35"/>
        <v>0</v>
      </c>
      <c r="N72" s="2">
        <f t="shared" si="36"/>
        <v>2000</v>
      </c>
      <c r="O72" s="2">
        <f t="shared" si="37"/>
        <v>2000</v>
      </c>
    </row>
    <row r="73" spans="1:15" x14ac:dyDescent="0.2">
      <c r="A73" s="5"/>
      <c r="B73" s="17" t="s">
        <v>74</v>
      </c>
      <c r="C73" s="9"/>
      <c r="D73" s="9"/>
      <c r="E73" s="2"/>
      <c r="F73" s="2"/>
      <c r="G73" s="2"/>
      <c r="H73" s="2"/>
      <c r="I73" s="2"/>
      <c r="J73" s="2"/>
      <c r="K73" s="2"/>
      <c r="L73" s="2">
        <v>8500</v>
      </c>
      <c r="M73" s="2">
        <f t="shared" ref="M73" si="39">+H73+K73</f>
        <v>0</v>
      </c>
      <c r="N73" s="2">
        <f t="shared" ref="N73" si="40">+I73+L73</f>
        <v>8500</v>
      </c>
      <c r="O73" s="2">
        <f t="shared" ref="O73" si="41">+M73+N73</f>
        <v>8500</v>
      </c>
    </row>
    <row r="74" spans="1:15" x14ac:dyDescent="0.2">
      <c r="A74" s="5"/>
      <c r="B74" s="17" t="s">
        <v>75</v>
      </c>
      <c r="C74" s="9"/>
      <c r="D74" s="9"/>
      <c r="E74" s="2"/>
      <c r="F74" s="2"/>
      <c r="G74" s="2"/>
      <c r="H74" s="2"/>
      <c r="I74" s="2"/>
      <c r="J74" s="2"/>
      <c r="K74" s="2">
        <v>2091</v>
      </c>
      <c r="L74" s="2"/>
      <c r="M74" s="2">
        <f t="shared" ref="M74" si="42">+H74+K74</f>
        <v>2091</v>
      </c>
      <c r="N74" s="2">
        <f t="shared" ref="N74" si="43">+I74+L74</f>
        <v>0</v>
      </c>
      <c r="O74" s="2">
        <f t="shared" ref="O74" si="44">+M74+N74</f>
        <v>2091</v>
      </c>
    </row>
    <row r="75" spans="1:15" x14ac:dyDescent="0.2">
      <c r="A75" s="5"/>
      <c r="B75" s="17"/>
      <c r="C75" s="9"/>
      <c r="D75" s="9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</row>
    <row r="76" spans="1:15" x14ac:dyDescent="0.2">
      <c r="A76" s="5"/>
      <c r="B76" s="16" t="s">
        <v>27</v>
      </c>
      <c r="C76" s="9"/>
      <c r="D76" s="9"/>
      <c r="E76" s="2"/>
      <c r="F76" s="2"/>
      <c r="G76" s="2"/>
      <c r="H76" s="2"/>
      <c r="I76" s="2"/>
      <c r="J76" s="2"/>
      <c r="K76" s="2"/>
      <c r="L76" s="2">
        <v>6100</v>
      </c>
      <c r="M76" s="2">
        <f t="shared" ref="M76" si="45">+H76+K76</f>
        <v>0</v>
      </c>
      <c r="N76" s="2">
        <f t="shared" ref="N76" si="46">+I76+L76</f>
        <v>6100</v>
      </c>
      <c r="O76" s="2">
        <f t="shared" ref="O76" si="47">+M76+N76</f>
        <v>6100</v>
      </c>
    </row>
    <row r="77" spans="1:15" x14ac:dyDescent="0.2">
      <c r="A77" s="5"/>
      <c r="B77" s="17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</row>
    <row r="78" spans="1:15" x14ac:dyDescent="0.2">
      <c r="A78" s="5" t="s">
        <v>34</v>
      </c>
      <c r="B78" s="16" t="s">
        <v>29</v>
      </c>
      <c r="C78" s="3">
        <f t="shared" ref="C78:O78" si="48">SUM(C79)</f>
        <v>3000000</v>
      </c>
      <c r="D78" s="3">
        <f t="shared" si="48"/>
        <v>0</v>
      </c>
      <c r="E78" s="3">
        <f t="shared" si="48"/>
        <v>3000000</v>
      </c>
      <c r="F78" s="3">
        <f t="shared" si="48"/>
        <v>55420</v>
      </c>
      <c r="G78" s="3">
        <f t="shared" si="48"/>
        <v>0</v>
      </c>
      <c r="H78" s="3">
        <f t="shared" si="48"/>
        <v>3055420</v>
      </c>
      <c r="I78" s="3">
        <f t="shared" si="48"/>
        <v>0</v>
      </c>
      <c r="J78" s="3">
        <f t="shared" si="48"/>
        <v>3055420</v>
      </c>
      <c r="K78" s="3">
        <f t="shared" si="48"/>
        <v>1336690</v>
      </c>
      <c r="L78" s="3">
        <f t="shared" si="48"/>
        <v>0</v>
      </c>
      <c r="M78" s="3">
        <f t="shared" si="48"/>
        <v>4392110</v>
      </c>
      <c r="N78" s="3">
        <f t="shared" si="48"/>
        <v>0</v>
      </c>
      <c r="O78" s="3">
        <f t="shared" si="48"/>
        <v>4392110</v>
      </c>
    </row>
    <row r="79" spans="1:15" x14ac:dyDescent="0.2">
      <c r="A79" s="5"/>
      <c r="B79" s="17" t="s">
        <v>32</v>
      </c>
      <c r="C79" s="2">
        <v>3000000</v>
      </c>
      <c r="D79" s="2"/>
      <c r="E79" s="9">
        <f>SUM(C79:D79)</f>
        <v>3000000</v>
      </c>
      <c r="F79" s="2">
        <v>55420</v>
      </c>
      <c r="G79" s="2"/>
      <c r="H79" s="2">
        <f t="shared" si="3"/>
        <v>3055420</v>
      </c>
      <c r="I79" s="2">
        <f t="shared" si="4"/>
        <v>0</v>
      </c>
      <c r="J79" s="2">
        <f t="shared" si="5"/>
        <v>3055420</v>
      </c>
      <c r="K79" s="2">
        <v>1336690</v>
      </c>
      <c r="L79" s="2"/>
      <c r="M79" s="2">
        <f t="shared" ref="M79" si="49">+H79+K79</f>
        <v>4392110</v>
      </c>
      <c r="N79" s="2">
        <f t="shared" ref="N79" si="50">+I79+L79</f>
        <v>0</v>
      </c>
      <c r="O79" s="2">
        <f t="shared" ref="O79" si="51">+M79+N79</f>
        <v>4392110</v>
      </c>
    </row>
    <row r="80" spans="1:15" x14ac:dyDescent="0.2">
      <c r="A80" s="5"/>
      <c r="B80" s="17"/>
      <c r="C80" s="9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</row>
    <row r="81" spans="1:15" x14ac:dyDescent="0.2">
      <c r="A81" s="4"/>
      <c r="B81" s="16" t="s">
        <v>2</v>
      </c>
      <c r="C81" s="6">
        <f>SUM(C8,C13,C17,C63,C78)</f>
        <v>4902223</v>
      </c>
      <c r="D81" s="6">
        <f>SUM(D8,D13,D17,D63,D78)</f>
        <v>2147614</v>
      </c>
      <c r="E81" s="6">
        <f>SUM(E8,E13,E17,E63,E78)</f>
        <v>7049837</v>
      </c>
      <c r="F81" s="6">
        <f t="shared" ref="F81:J81" si="52">SUM(F8,F13,F17,F63,F78)</f>
        <v>53420</v>
      </c>
      <c r="G81" s="6">
        <f t="shared" si="52"/>
        <v>14043</v>
      </c>
      <c r="H81" s="6">
        <f t="shared" si="52"/>
        <v>4955643</v>
      </c>
      <c r="I81" s="6">
        <f t="shared" si="52"/>
        <v>2161657</v>
      </c>
      <c r="J81" s="6">
        <f t="shared" si="52"/>
        <v>7117300</v>
      </c>
      <c r="K81" s="6">
        <f t="shared" ref="K81:O81" si="53">SUM(K8,K13,K17,K63,K78)</f>
        <v>1298581</v>
      </c>
      <c r="L81" s="6">
        <f t="shared" si="53"/>
        <v>138583</v>
      </c>
      <c r="M81" s="6">
        <f t="shared" si="53"/>
        <v>6254224</v>
      </c>
      <c r="N81" s="6">
        <f t="shared" si="53"/>
        <v>2300240</v>
      </c>
      <c r="O81" s="6">
        <f t="shared" si="53"/>
        <v>8554464</v>
      </c>
    </row>
    <row r="82" spans="1:15" x14ac:dyDescent="0.2">
      <c r="E82" s="24"/>
    </row>
  </sheetData>
  <mergeCells count="22">
    <mergeCell ref="A2:E2"/>
    <mergeCell ref="A3:E3"/>
    <mergeCell ref="C5:E5"/>
    <mergeCell ref="C6:C7"/>
    <mergeCell ref="D6:D7"/>
    <mergeCell ref="E6:E7"/>
    <mergeCell ref="A5:A7"/>
    <mergeCell ref="B5:B7"/>
    <mergeCell ref="F5:G5"/>
    <mergeCell ref="H5:J5"/>
    <mergeCell ref="F6:F7"/>
    <mergeCell ref="G6:G7"/>
    <mergeCell ref="H6:H7"/>
    <mergeCell ref="I6:I7"/>
    <mergeCell ref="J6:J7"/>
    <mergeCell ref="K5:L5"/>
    <mergeCell ref="M5:O5"/>
    <mergeCell ref="K6:K7"/>
    <mergeCell ref="L6:L7"/>
    <mergeCell ref="M6:M7"/>
    <mergeCell ref="N6:N7"/>
    <mergeCell ref="O6:O7"/>
  </mergeCells>
  <phoneticPr fontId="0" type="noConversion"/>
  <printOptions horizontalCentered="1"/>
  <pageMargins left="0.39370078740157483" right="0.39370078740157483" top="0.78740157480314965" bottom="0.78740157480314965" header="0.11811023622047245" footer="0.11811023622047245"/>
  <pageSetup paperSize="8" fitToHeight="0" orientation="landscape" useFirstPageNumber="1" r:id="rId1"/>
  <headerFooter alignWithMargins="0">
    <oddFooter xml:space="preserve">&amp;R
</oddFooter>
  </headerFooter>
  <rowBreaks count="1" manualBreakCount="1">
    <brk id="8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8749999999999998" right="0.78749999999999998" top="0.78749999999999998" bottom="0.78749999999999998" header="9.8611111111111122E-2" footer="9.8611111111111122E-2"/>
  <pageSetup paperSize="9" firstPageNumber="0" fitToHeight="0" orientation="portrait" horizontalDpi="300" verticalDpi="300" r:id="rId1"/>
  <headerFooter alignWithMargins="0">
    <oddHeader>&amp;C&amp;A</oddHeader>
    <oddFooter>&amp;COldal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8749999999999998" right="0.78749999999999998" top="0.78749999999999998" bottom="0.78749999999999998" header="9.8611111111111122E-2" footer="9.8611111111111122E-2"/>
  <pageSetup paperSize="9" firstPageNumber="0" fitToHeight="0" orientation="portrait" horizontalDpi="300" verticalDpi="300" r:id="rId1"/>
  <headerFooter alignWithMargins="0">
    <oddHeader>&amp;C&amp;A</oddHeader>
    <oddFooter>&amp;COldal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Munkalap1</vt:lpstr>
      <vt:lpstr>Munkalap2</vt:lpstr>
      <vt:lpstr>Munkalap3</vt:lpstr>
      <vt:lpstr>Munkalap1!Nyomtatási_cím</vt:lpstr>
      <vt:lpstr>Munkalap1!Nyomtatási_terület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Szatmári Zsuzsanna</dc:creator>
  <cp:lastModifiedBy>Boráros Barbara</cp:lastModifiedBy>
  <cp:lastPrinted>2025-09-30T12:45:47Z</cp:lastPrinted>
  <dcterms:created xsi:type="dcterms:W3CDTF">2016-01-15T07:20:01Z</dcterms:created>
  <dcterms:modified xsi:type="dcterms:W3CDTF">2025-10-17T09:43:29Z</dcterms:modified>
</cp:coreProperties>
</file>